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matjazs\Documents\DRSI\OBJEKTI\_ZORE\KOLE Lokavec\RAZPIS\Vprasanja\Sprememba 2 - popis\"/>
    </mc:Choice>
  </mc:AlternateContent>
  <xr:revisionPtr revIDLastSave="0" documentId="13_ncr:1_{BF07A5BD-389B-43D6-B435-02237C076FC8}" xr6:coauthVersionLast="46" xr6:coauthVersionMax="46" xr10:uidLastSave="{00000000-0000-0000-0000-000000000000}"/>
  <bookViews>
    <workbookView xWindow="-120" yWindow="-120" windowWidth="24240" windowHeight="13140" tabRatio="633" activeTab="2" xr2:uid="{00000000-000D-0000-FFFF-FFFF00000000}"/>
  </bookViews>
  <sheets>
    <sheet name="REK" sheetId="2" r:id="rId1"/>
    <sheet name="Opomba" sheetId="6" r:id="rId2"/>
    <sheet name="CESTA" sheetId="8" r:id="rId3"/>
    <sheet name="KOLESARSKA STEZA" sheetId="65" r:id="rId4"/>
    <sheet name="ELEKTRO DELA" sheetId="66" r:id="rId5"/>
    <sheet name="TELEKOMUNIKACIJE" sheetId="67" r:id="rId6"/>
  </sheets>
  <externalReferences>
    <externalReference r:id="rId7"/>
    <externalReference r:id="rId8"/>
    <externalReference r:id="rId9"/>
    <externalReference r:id="rId10"/>
    <externalReference r:id="rId11"/>
    <externalReference r:id="rId12"/>
  </externalReferences>
  <definedNames>
    <definedName name="__pr06" localSheetId="2">#REF!</definedName>
    <definedName name="__pr06" localSheetId="4">#REF!</definedName>
    <definedName name="__pr06" localSheetId="3">#REF!</definedName>
    <definedName name="__pr06" localSheetId="5">#REF!</definedName>
    <definedName name="__pr06">#REF!</definedName>
    <definedName name="__pr10" localSheetId="2">#REF!</definedName>
    <definedName name="__pr10" localSheetId="4">#REF!</definedName>
    <definedName name="__pr10" localSheetId="3">#REF!</definedName>
    <definedName name="__pr10" localSheetId="5">#REF!</definedName>
    <definedName name="__pr10">#REF!</definedName>
    <definedName name="__pr11" localSheetId="2">#REF!</definedName>
    <definedName name="__pr11" localSheetId="4">#REF!</definedName>
    <definedName name="__pr11" localSheetId="3">#REF!</definedName>
    <definedName name="__pr11" localSheetId="5">#REF!</definedName>
    <definedName name="__pr11">#REF!</definedName>
    <definedName name="__pr12" localSheetId="2">#REF!</definedName>
    <definedName name="__pr12" localSheetId="4">#REF!</definedName>
    <definedName name="__pr12" localSheetId="3">#REF!</definedName>
    <definedName name="__pr12" localSheetId="5">#REF!</definedName>
    <definedName name="__pr12">#REF!</definedName>
    <definedName name="_pr01" localSheetId="2">#REF!</definedName>
    <definedName name="_pr01" localSheetId="4">#REF!</definedName>
    <definedName name="_pr01" localSheetId="3">#REF!</definedName>
    <definedName name="_pr01" localSheetId="5">#REF!</definedName>
    <definedName name="_pr01">#REF!</definedName>
    <definedName name="_pr02" localSheetId="2">#REF!</definedName>
    <definedName name="_pr02" localSheetId="4">#REF!</definedName>
    <definedName name="_pr02" localSheetId="3">#REF!</definedName>
    <definedName name="_pr02" localSheetId="5">#REF!</definedName>
    <definedName name="_pr02">#REF!</definedName>
    <definedName name="_pr03" localSheetId="2">#REF!</definedName>
    <definedName name="_pr03" localSheetId="4">#REF!</definedName>
    <definedName name="_pr03" localSheetId="3">#REF!</definedName>
    <definedName name="_pr03" localSheetId="5">#REF!</definedName>
    <definedName name="_pr03">#REF!</definedName>
    <definedName name="_pr04" localSheetId="2">#REF!</definedName>
    <definedName name="_pr04" localSheetId="4">#REF!</definedName>
    <definedName name="_pr04" localSheetId="3">#REF!</definedName>
    <definedName name="_pr04" localSheetId="5">#REF!</definedName>
    <definedName name="_pr04">#REF!</definedName>
    <definedName name="_pr05" localSheetId="2">#REF!</definedName>
    <definedName name="_pr05" localSheetId="4">#REF!</definedName>
    <definedName name="_pr05" localSheetId="3">#REF!</definedName>
    <definedName name="_pr05" localSheetId="5">#REF!</definedName>
    <definedName name="_pr05">#REF!</definedName>
    <definedName name="_pr06" localSheetId="2">[1]Popisi!#REF!</definedName>
    <definedName name="_pr06" localSheetId="4">[1]Popisi!#REF!</definedName>
    <definedName name="_pr06" localSheetId="3">[1]Popisi!#REF!</definedName>
    <definedName name="_pr06" localSheetId="5">[1]Popisi!#REF!</definedName>
    <definedName name="_pr06">[1]Popisi!#REF!</definedName>
    <definedName name="_pr08" localSheetId="2">#REF!</definedName>
    <definedName name="_pr08" localSheetId="4">#REF!</definedName>
    <definedName name="_pr08" localSheetId="3">#REF!</definedName>
    <definedName name="_pr08" localSheetId="5">#REF!</definedName>
    <definedName name="_pr08">#REF!</definedName>
    <definedName name="_pr09" localSheetId="2">#REF!</definedName>
    <definedName name="_pr09" localSheetId="4">#REF!</definedName>
    <definedName name="_pr09" localSheetId="3">#REF!</definedName>
    <definedName name="_pr09" localSheetId="5">#REF!</definedName>
    <definedName name="_pr09">#REF!</definedName>
    <definedName name="_pr10" localSheetId="2">[1]Popisi!#REF!</definedName>
    <definedName name="_pr10" localSheetId="4">[1]Popisi!#REF!</definedName>
    <definedName name="_pr10" localSheetId="3">[1]Popisi!#REF!</definedName>
    <definedName name="_pr10" localSheetId="5">[1]Popisi!#REF!</definedName>
    <definedName name="_pr10">[1]Popisi!#REF!</definedName>
    <definedName name="_pr11" localSheetId="2">[1]Popisi!#REF!</definedName>
    <definedName name="_pr11" localSheetId="4">[1]Popisi!#REF!</definedName>
    <definedName name="_pr11" localSheetId="3">[1]Popisi!#REF!</definedName>
    <definedName name="_pr11" localSheetId="5">[1]Popisi!#REF!</definedName>
    <definedName name="_pr11">[1]Popisi!#REF!</definedName>
    <definedName name="_pr12" localSheetId="2">[1]Popisi!#REF!</definedName>
    <definedName name="_pr12" localSheetId="4">[1]Popisi!#REF!</definedName>
    <definedName name="_pr12" localSheetId="3">[1]Popisi!#REF!</definedName>
    <definedName name="_pr12" localSheetId="5">[1]Popisi!#REF!</definedName>
    <definedName name="_pr12">[1]Popisi!#REF!</definedName>
    <definedName name="cc">[2]OSNOVA!$B$40</definedName>
    <definedName name="datum" localSheetId="2">[3]OSNOVA!#REF!</definedName>
    <definedName name="datum" localSheetId="4">[3]OSNOVA!#REF!</definedName>
    <definedName name="datum" localSheetId="3">[3]OSNOVA!#REF!</definedName>
    <definedName name="datum" localSheetId="5">[3]OSNOVA!#REF!</definedName>
    <definedName name="datum">[3]OSNOVA!#REF!</definedName>
    <definedName name="dd" localSheetId="2">#REF!</definedName>
    <definedName name="dd" localSheetId="4">#REF!</definedName>
    <definedName name="dd" localSheetId="3">#REF!</definedName>
    <definedName name="dd" localSheetId="5">#REF!</definedName>
    <definedName name="dd">#REF!</definedName>
    <definedName name="DDV">[3]OSNOVA!$B$41</definedName>
    <definedName name="DEL">[3]OSNOVA!$B$31</definedName>
    <definedName name="dfg">#REF!</definedName>
    <definedName name="ert">#REF!</definedName>
    <definedName name="ew">#REF!</definedName>
    <definedName name="Excel_BuiltIn_Print_Titles_1" localSheetId="2">#REF!</definedName>
    <definedName name="Excel_BuiltIn_Print_Titles_1" localSheetId="4">#REF!</definedName>
    <definedName name="Excel_BuiltIn_Print_Titles_1" localSheetId="3">#REF!</definedName>
    <definedName name="Excel_BuiltIn_Print_Titles_1" localSheetId="5">#REF!</definedName>
    <definedName name="Excel_BuiltIn_Print_Titles_1">#REF!</definedName>
    <definedName name="FakStro" localSheetId="2">[3]OSNOVA!#REF!</definedName>
    <definedName name="FakStro" localSheetId="4">[3]OSNOVA!#REF!</definedName>
    <definedName name="FakStro" localSheetId="3">[3]OSNOVA!#REF!</definedName>
    <definedName name="FakStro" localSheetId="5">[3]OSNOVA!#REF!</definedName>
    <definedName name="FakStro">[3]OSNOVA!#REF!</definedName>
    <definedName name="FaktStro">[4]osnova!$B$14</definedName>
    <definedName name="FR" localSheetId="2">[3]OSNOVA!#REF!</definedName>
    <definedName name="FR" localSheetId="4">[3]OSNOVA!#REF!</definedName>
    <definedName name="FR" localSheetId="3">[3]OSNOVA!#REF!</definedName>
    <definedName name="FR" localSheetId="5">[3]OSNOVA!#REF!</definedName>
    <definedName name="FR">[3]OSNOVA!#REF!</definedName>
    <definedName name="FRC">[2]OSNOVA!$B$38</definedName>
    <definedName name="investicija" localSheetId="2">#REF!</definedName>
    <definedName name="investicija" localSheetId="4">#REF!</definedName>
    <definedName name="investicija" localSheetId="3">#REF!</definedName>
    <definedName name="investicija" localSheetId="5">#REF!</definedName>
    <definedName name="investicija">#REF!</definedName>
    <definedName name="izkop">#REF!</definedName>
    <definedName name="Izm_11.005">#REF!</definedName>
    <definedName name="Izm_11.006">#REF!</definedName>
    <definedName name="Izm_11.007">#REF!</definedName>
    <definedName name="Izm_11.009">#REF!</definedName>
    <definedName name="OBJEKT">[3]OSNOVA!$B$35</definedName>
    <definedName name="obsip">#REF!</definedName>
    <definedName name="OZN">[3]OSNOVA!$B$33</definedName>
    <definedName name="_xlnm.Print_Area" localSheetId="2">CESTA!$B$1:$H$150</definedName>
    <definedName name="_xlnm.Print_Area" localSheetId="4">'ELEKTRO DELA'!$B$1:$H$116</definedName>
    <definedName name="_xlnm.Print_Area" localSheetId="3">'KOLESARSKA STEZA'!$B$1:$H$110</definedName>
    <definedName name="_xlnm.Print_Area" localSheetId="1">Opomba!$B$1:$G$46</definedName>
    <definedName name="_xlnm.Print_Area" localSheetId="0">REK!$B$1:$E$24</definedName>
    <definedName name="_xlnm.Print_Area" localSheetId="5">TELEKOMUNIKACIJE!$B$1:$H$66</definedName>
    <definedName name="posteljica">#REF!</definedName>
    <definedName name="POV">#REF!</definedName>
    <definedName name="površina">#REF!</definedName>
    <definedName name="pripravljalna">#REF!</definedName>
    <definedName name="q" localSheetId="2">#REF!</definedName>
    <definedName name="q" localSheetId="4">#REF!</definedName>
    <definedName name="q" localSheetId="3">#REF!</definedName>
    <definedName name="q" localSheetId="5">#REF!</definedName>
    <definedName name="q">#REF!</definedName>
    <definedName name="razd">#REF!</definedName>
    <definedName name="razdalja">#REF!</definedName>
    <definedName name="Reviz" localSheetId="2">[3]OSNOVA!#REF!</definedName>
    <definedName name="Reviz" localSheetId="4">[3]OSNOVA!#REF!</definedName>
    <definedName name="Reviz" localSheetId="3">[3]OSNOVA!#REF!</definedName>
    <definedName name="Reviz" localSheetId="5">[3]OSNOVA!#REF!</definedName>
    <definedName name="Reviz">[3]OSNOVA!#REF!</definedName>
    <definedName name="rrr" localSheetId="2">#REF!</definedName>
    <definedName name="rrr" localSheetId="4">#REF!</definedName>
    <definedName name="rrr" localSheetId="3">#REF!</definedName>
    <definedName name="rrr" localSheetId="5">#REF!</definedName>
    <definedName name="rrr">#REF!</definedName>
    <definedName name="s" localSheetId="2">#REF!</definedName>
    <definedName name="s" localSheetId="4">#REF!</definedName>
    <definedName name="s" localSheetId="3">#REF!</definedName>
    <definedName name="s" localSheetId="5">#REF!</definedName>
    <definedName name="s">#REF!</definedName>
    <definedName name="s_Prip_del">#REF!</definedName>
    <definedName name="SK_GRADBENA">[1]Popisi!$F$614</definedName>
    <definedName name="sk_IZOLACIJA" localSheetId="2">#REF!</definedName>
    <definedName name="sk_IZOLACIJA" localSheetId="4">#REF!</definedName>
    <definedName name="sk_IZOLACIJA" localSheetId="3">#REF!</definedName>
    <definedName name="sk_IZOLACIJA" localSheetId="5">#REF!</definedName>
    <definedName name="sk_IZOLACIJA">#REF!</definedName>
    <definedName name="SK_ODVODNJAVANJE">[1]Popisi!$F$364</definedName>
    <definedName name="SK_OPREMA" localSheetId="2">#REF!</definedName>
    <definedName name="SK_OPREMA" localSheetId="4">#REF!</definedName>
    <definedName name="SK_OPREMA" localSheetId="3">#REF!</definedName>
    <definedName name="SK_OPREMA" localSheetId="5">#REF!</definedName>
    <definedName name="SK_OPREMA">#REF!</definedName>
    <definedName name="SK_PLESKARSKA" localSheetId="2">#REF!</definedName>
    <definedName name="SK_PLESKARSKA" localSheetId="4">#REF!</definedName>
    <definedName name="SK_PLESKARSKA" localSheetId="3">#REF!</definedName>
    <definedName name="SK_PLESKARSKA" localSheetId="5">#REF!</definedName>
    <definedName name="SK_PLESKARSKA">#REF!</definedName>
    <definedName name="SK_PRIPRAVA">[1]Popisi!$F$201</definedName>
    <definedName name="SK_R" localSheetId="2">#REF!</definedName>
    <definedName name="SK_R" localSheetId="4">#REF!</definedName>
    <definedName name="SK_R" localSheetId="3">#REF!</definedName>
    <definedName name="SK_R" localSheetId="5">#REF!</definedName>
    <definedName name="SK_R">#REF!</definedName>
    <definedName name="SK_RAZNO" localSheetId="2">#REF!</definedName>
    <definedName name="SK_RAZNO" localSheetId="4">#REF!</definedName>
    <definedName name="SK_RAZNO" localSheetId="3">#REF!</definedName>
    <definedName name="SK_RAZNO" localSheetId="5">#REF!</definedName>
    <definedName name="SK_RAZNO">#REF!</definedName>
    <definedName name="sk_sanacija" localSheetId="2">#REF!</definedName>
    <definedName name="sk_sanacija" localSheetId="4">#REF!</definedName>
    <definedName name="sk_sanacija" localSheetId="3">#REF!</definedName>
    <definedName name="sk_sanacija" localSheetId="5">#REF!</definedName>
    <definedName name="sk_sanacija">#REF!</definedName>
    <definedName name="SK_TUJE">[1]Popisi!$F$692</definedName>
    <definedName name="sk_VOZISCNE" localSheetId="2">#REF!</definedName>
    <definedName name="sk_VOZISCNE" localSheetId="4">#REF!</definedName>
    <definedName name="sk_VOZISCNE" localSheetId="3">#REF!</definedName>
    <definedName name="sk_VOZISCNE" localSheetId="5">#REF!</definedName>
    <definedName name="sk_VOZISCNE">#REF!</definedName>
    <definedName name="sk_VOZIŠČNE">[1]Popisi!$F$324</definedName>
    <definedName name="SK_ZEMELJSKA">[1]Popisi!$F$282</definedName>
    <definedName name="sk_ZIDARSKA" localSheetId="2">#REF!</definedName>
    <definedName name="sk_ZIDARSKA" localSheetId="4">#REF!</definedName>
    <definedName name="sk_ZIDARSKA" localSheetId="3">#REF!</definedName>
    <definedName name="sk_ZIDARSKA" localSheetId="5">#REF!</definedName>
    <definedName name="sk_ZIDARSKA">#REF!</definedName>
    <definedName name="skA">'[5]STRUŠKA II'!$H$27</definedName>
    <definedName name="stmape" localSheetId="2">[3]OSNOVA!#REF!</definedName>
    <definedName name="stmape" localSheetId="4">[3]OSNOVA!#REF!</definedName>
    <definedName name="stmape" localSheetId="3">[3]OSNOVA!#REF!</definedName>
    <definedName name="stmape" localSheetId="5">[3]OSNOVA!#REF!</definedName>
    <definedName name="stmape">[3]OSNOVA!#REF!</definedName>
    <definedName name="stnac" localSheetId="2">[3]OSNOVA!#REF!</definedName>
    <definedName name="stnac" localSheetId="4">[3]OSNOVA!#REF!</definedName>
    <definedName name="stnac" localSheetId="3">[3]OSNOVA!#REF!</definedName>
    <definedName name="stnac" localSheetId="5">[3]OSNOVA!#REF!</definedName>
    <definedName name="stnac">[3]OSNOVA!#REF!</definedName>
    <definedName name="stpro" localSheetId="2">[3]OSNOVA!#REF!</definedName>
    <definedName name="stpro" localSheetId="4">[3]OSNOVA!#REF!</definedName>
    <definedName name="stpro" localSheetId="3">[3]OSNOVA!#REF!</definedName>
    <definedName name="stpro" localSheetId="5">[3]OSNOVA!#REF!</definedName>
    <definedName name="stpro">[3]OSNOVA!#REF!</definedName>
    <definedName name="SU_MONTDELA">#REF!</definedName>
    <definedName name="SU_NABAVAMAT">#REF!</definedName>
    <definedName name="SU_ZEMDELA">#REF!</definedName>
    <definedName name="Sub_11">#REF!</definedName>
    <definedName name="Sub_12">#REF!</definedName>
    <definedName name="š">#REF!</definedName>
    <definedName name="tampon">#REF!</definedName>
    <definedName name="TecEURO">[4]osnova!$B$12</definedName>
    <definedName name="_xlnm.Print_Titles" localSheetId="2">CESTA!$20:$21</definedName>
    <definedName name="_xlnm.Print_Titles" localSheetId="4">'ELEKTRO DELA'!$16:$17</definedName>
    <definedName name="_xlnm.Print_Titles" localSheetId="3">'KOLESARSKA STEZA'!$20:$21</definedName>
    <definedName name="_xlnm.Print_Titles" localSheetId="5">TELEKOMUNIKACIJE!$14:$15</definedName>
    <definedName name="tocka" localSheetId="2">[3]OSNOVA!#REF!</definedName>
    <definedName name="tocka" localSheetId="4">[3]OSNOVA!#REF!</definedName>
    <definedName name="tocka" localSheetId="3">[3]OSNOVA!#REF!</definedName>
    <definedName name="tocka" localSheetId="5">[3]OSNOVA!#REF!</definedName>
    <definedName name="tocka">[3]OSNOVA!#REF!</definedName>
    <definedName name="volc">#REF!</definedName>
    <definedName name="volv">#REF!</definedName>
    <definedName name="wws">[6]OSNOVA!$B$38</definedName>
  </definedNames>
  <calcPr calcId="18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67" l="1"/>
  <c r="H62" i="67"/>
  <c r="H61" i="67"/>
  <c r="H60" i="67"/>
  <c r="H59" i="67"/>
  <c r="H58" i="67"/>
  <c r="H57" i="67"/>
  <c r="H56" i="67"/>
  <c r="H55" i="67"/>
  <c r="H64" i="67" s="1"/>
  <c r="H54" i="67"/>
  <c r="H48" i="67"/>
  <c r="H47" i="67"/>
  <c r="H46" i="67"/>
  <c r="H45" i="67"/>
  <c r="H44" i="67"/>
  <c r="H43" i="67"/>
  <c r="H42" i="67"/>
  <c r="H50" i="67" s="1"/>
  <c r="H41" i="67"/>
  <c r="H35" i="67"/>
  <c r="H34" i="67"/>
  <c r="H33" i="67"/>
  <c r="H32" i="67"/>
  <c r="H31" i="67"/>
  <c r="H30" i="67"/>
  <c r="H29" i="67"/>
  <c r="H28" i="67"/>
  <c r="H27" i="67"/>
  <c r="H26" i="67"/>
  <c r="H25" i="67"/>
  <c r="H24" i="67"/>
  <c r="H23" i="67"/>
  <c r="H22" i="67"/>
  <c r="H21" i="67"/>
  <c r="H110" i="66"/>
  <c r="H109" i="66"/>
  <c r="H108" i="66"/>
  <c r="H107" i="66"/>
  <c r="H106" i="66"/>
  <c r="H105" i="66"/>
  <c r="H104" i="66"/>
  <c r="H103" i="66"/>
  <c r="H112" i="66" s="1"/>
  <c r="H97" i="66"/>
  <c r="H96" i="66"/>
  <c r="H95" i="66"/>
  <c r="H94" i="66"/>
  <c r="H93" i="66"/>
  <c r="H92" i="66"/>
  <c r="H91" i="66"/>
  <c r="H90" i="66"/>
  <c r="H89" i="66"/>
  <c r="H88" i="66"/>
  <c r="H87" i="66"/>
  <c r="H86" i="66"/>
  <c r="H73" i="66"/>
  <c r="H72" i="66"/>
  <c r="H71" i="66"/>
  <c r="H99" i="66" s="1"/>
  <c r="H65" i="66"/>
  <c r="H64" i="66"/>
  <c r="H63" i="66"/>
  <c r="H62" i="66"/>
  <c r="H61" i="66"/>
  <c r="H60" i="66"/>
  <c r="H59" i="66"/>
  <c r="H58" i="66"/>
  <c r="H57" i="66"/>
  <c r="H56" i="66"/>
  <c r="H55" i="66"/>
  <c r="H67" i="66" s="1"/>
  <c r="H49" i="66"/>
  <c r="H48" i="66"/>
  <c r="H47" i="66"/>
  <c r="H46" i="66"/>
  <c r="H45" i="66"/>
  <c r="H44" i="66"/>
  <c r="H43" i="66"/>
  <c r="H42" i="66"/>
  <c r="H41" i="66"/>
  <c r="H40" i="66"/>
  <c r="H39" i="66"/>
  <c r="H38" i="66"/>
  <c r="H37" i="66"/>
  <c r="H36" i="66"/>
  <c r="H35" i="66"/>
  <c r="H34" i="66"/>
  <c r="H33" i="66"/>
  <c r="H32" i="66"/>
  <c r="H31" i="66"/>
  <c r="H30" i="66"/>
  <c r="H29" i="66"/>
  <c r="H28" i="66"/>
  <c r="H27" i="66"/>
  <c r="H26" i="66"/>
  <c r="H25" i="66"/>
  <c r="H24" i="66"/>
  <c r="H23" i="66"/>
  <c r="H107" i="65"/>
  <c r="H106" i="65"/>
  <c r="H105" i="65"/>
  <c r="H104" i="65"/>
  <c r="H109" i="65" s="1"/>
  <c r="H98" i="65"/>
  <c r="H97" i="65"/>
  <c r="H96" i="65"/>
  <c r="H95" i="65"/>
  <c r="H94" i="65"/>
  <c r="H93" i="65"/>
  <c r="H92" i="65"/>
  <c r="H91" i="65"/>
  <c r="H90" i="65"/>
  <c r="H89" i="65"/>
  <c r="H88" i="65"/>
  <c r="H87" i="65"/>
  <c r="H100" i="65" s="1"/>
  <c r="H81" i="65"/>
  <c r="H80" i="65"/>
  <c r="H79" i="65"/>
  <c r="H78" i="65"/>
  <c r="H77" i="65"/>
  <c r="H76" i="65"/>
  <c r="H75" i="65"/>
  <c r="H74" i="65"/>
  <c r="H73" i="65"/>
  <c r="H72" i="65"/>
  <c r="H83" i="65" s="1"/>
  <c r="H66" i="65"/>
  <c r="H65" i="65"/>
  <c r="H64" i="65"/>
  <c r="H63" i="65"/>
  <c r="H62" i="65"/>
  <c r="H61" i="65"/>
  <c r="H68" i="65" s="1"/>
  <c r="H55" i="65"/>
  <c r="H54" i="65"/>
  <c r="H53" i="65"/>
  <c r="H52" i="65"/>
  <c r="H51" i="65"/>
  <c r="H50" i="65"/>
  <c r="H49" i="65"/>
  <c r="H48" i="65"/>
  <c r="H47" i="65"/>
  <c r="H46" i="65"/>
  <c r="H45" i="65"/>
  <c r="H44" i="65"/>
  <c r="H57" i="65" s="1"/>
  <c r="H43" i="65"/>
  <c r="H42" i="65"/>
  <c r="H36" i="65"/>
  <c r="H35" i="65"/>
  <c r="H34" i="65"/>
  <c r="H33" i="65"/>
  <c r="H32" i="65"/>
  <c r="H31" i="65"/>
  <c r="H30" i="65"/>
  <c r="H29" i="65"/>
  <c r="H28" i="65"/>
  <c r="H27" i="65"/>
  <c r="H38" i="65" s="1"/>
  <c r="H26" i="65"/>
  <c r="H147" i="8"/>
  <c r="H146" i="8"/>
  <c r="H149" i="8" s="1"/>
  <c r="H145" i="8"/>
  <c r="H139" i="8"/>
  <c r="H138" i="8"/>
  <c r="H137" i="8"/>
  <c r="H136" i="8"/>
  <c r="H135" i="8"/>
  <c r="H134" i="8"/>
  <c r="H133" i="8"/>
  <c r="H132" i="8"/>
  <c r="H131" i="8"/>
  <c r="H130" i="8"/>
  <c r="H129" i="8"/>
  <c r="H128" i="8"/>
  <c r="H127" i="8"/>
  <c r="H126" i="8"/>
  <c r="H125" i="8"/>
  <c r="H124" i="8"/>
  <c r="H123" i="8"/>
  <c r="H122" i="8"/>
  <c r="H121" i="8"/>
  <c r="H120" i="8"/>
  <c r="H119" i="8"/>
  <c r="H141" i="8" s="1"/>
  <c r="H113" i="8"/>
  <c r="H112" i="8"/>
  <c r="H111" i="8"/>
  <c r="H110" i="8"/>
  <c r="H109" i="8"/>
  <c r="H108" i="8"/>
  <c r="H107" i="8"/>
  <c r="H106" i="8"/>
  <c r="H105" i="8"/>
  <c r="H104" i="8"/>
  <c r="H103" i="8"/>
  <c r="H102" i="8"/>
  <c r="H101" i="8"/>
  <c r="H100" i="8"/>
  <c r="H99" i="8"/>
  <c r="H98" i="8"/>
  <c r="H97" i="8"/>
  <c r="H96" i="8"/>
  <c r="H95" i="8"/>
  <c r="H94" i="8"/>
  <c r="H88" i="8"/>
  <c r="H87" i="8"/>
  <c r="H86" i="8"/>
  <c r="H85" i="8"/>
  <c r="H90" i="8" s="1"/>
  <c r="H84" i="8"/>
  <c r="H83" i="8"/>
  <c r="H82" i="8"/>
  <c r="H76" i="8"/>
  <c r="H75" i="8"/>
  <c r="H74" i="8"/>
  <c r="H73" i="8"/>
  <c r="H72" i="8"/>
  <c r="H71" i="8"/>
  <c r="H70" i="8"/>
  <c r="H69" i="8"/>
  <c r="H68" i="8"/>
  <c r="H67" i="8"/>
  <c r="H66" i="8"/>
  <c r="H65" i="8"/>
  <c r="H64" i="8"/>
  <c r="H63" i="8"/>
  <c r="H62" i="8"/>
  <c r="H61" i="8"/>
  <c r="H60" i="8"/>
  <c r="H59" i="8"/>
  <c r="H58" i="8"/>
  <c r="H57" i="8"/>
  <c r="H56" i="8"/>
  <c r="H55" i="8"/>
  <c r="H54" i="8"/>
  <c r="H78" i="8" s="1"/>
  <c r="H53" i="8"/>
  <c r="H52" i="8"/>
  <c r="H46" i="8"/>
  <c r="H45" i="8"/>
  <c r="H44" i="8"/>
  <c r="H43" i="8"/>
  <c r="H42" i="8"/>
  <c r="H41" i="8"/>
  <c r="H40" i="8"/>
  <c r="H39" i="8"/>
  <c r="H38" i="8"/>
  <c r="H37" i="8"/>
  <c r="H36" i="8"/>
  <c r="H35" i="8"/>
  <c r="H34" i="8"/>
  <c r="H33" i="8"/>
  <c r="H32" i="8"/>
  <c r="H31" i="8"/>
  <c r="H30" i="8"/>
  <c r="H29" i="8"/>
  <c r="H28" i="8"/>
  <c r="H27" i="8"/>
  <c r="H48" i="8" s="1"/>
  <c r="H26" i="8"/>
  <c r="H115" i="8" l="1"/>
  <c r="H51" i="66"/>
  <c r="B13" i="2"/>
  <c r="B11" i="2"/>
  <c r="B9" i="2"/>
  <c r="B7" i="2"/>
  <c r="G64" i="67"/>
  <c r="B54" i="67"/>
  <c r="G50" i="67"/>
  <c r="B41" i="67"/>
  <c r="G37" i="67"/>
  <c r="B20" i="67"/>
  <c r="D6" i="67"/>
  <c r="C1" i="67"/>
  <c r="B4" i="67" s="1"/>
  <c r="G112" i="66"/>
  <c r="B103" i="66"/>
  <c r="G99" i="66"/>
  <c r="B71" i="66"/>
  <c r="G67" i="66"/>
  <c r="B55" i="66"/>
  <c r="G51" i="66"/>
  <c r="B22" i="66"/>
  <c r="D6" i="66"/>
  <c r="C1" i="66"/>
  <c r="B4" i="66" s="1"/>
  <c r="G109" i="65"/>
  <c r="B104" i="65"/>
  <c r="G100" i="65"/>
  <c r="B87" i="65"/>
  <c r="G83" i="65"/>
  <c r="B72" i="65"/>
  <c r="G68" i="65"/>
  <c r="B61" i="65"/>
  <c r="G57" i="65"/>
  <c r="B42" i="65"/>
  <c r="G38" i="65"/>
  <c r="B26" i="65"/>
  <c r="B27" i="65" s="1"/>
  <c r="D6" i="65"/>
  <c r="C1" i="65"/>
  <c r="B4" i="65" s="1"/>
  <c r="H6" i="67" l="1"/>
  <c r="B88" i="65"/>
  <c r="C13" i="2"/>
  <c r="C11" i="2"/>
  <c r="C9" i="2"/>
  <c r="G12" i="67"/>
  <c r="B42" i="67"/>
  <c r="B55" i="67"/>
  <c r="H6" i="66"/>
  <c r="G14" i="66"/>
  <c r="B56" i="66"/>
  <c r="B72" i="66"/>
  <c r="B104" i="66"/>
  <c r="B105" i="66" s="1"/>
  <c r="B105" i="65"/>
  <c r="B106" i="65" s="1"/>
  <c r="B107" i="65" s="1"/>
  <c r="H6" i="65"/>
  <c r="G18" i="65"/>
  <c r="B43" i="65"/>
  <c r="B44" i="65" s="1"/>
  <c r="B28" i="65"/>
  <c r="B62" i="65"/>
  <c r="B63" i="65" s="1"/>
  <c r="B73" i="65"/>
  <c r="B74" i="65" s="1"/>
  <c r="B89" i="65"/>
  <c r="B56" i="67" l="1"/>
  <c r="B43" i="67"/>
  <c r="B44" i="67" s="1"/>
  <c r="B73" i="66"/>
  <c r="B106" i="66"/>
  <c r="B57" i="66"/>
  <c r="B45" i="65"/>
  <c r="B75" i="65"/>
  <c r="B76" i="65" s="1"/>
  <c r="B64" i="65"/>
  <c r="B65" i="65" s="1"/>
  <c r="B29" i="65"/>
  <c r="B90" i="65"/>
  <c r="G13" i="6"/>
  <c r="F13" i="6"/>
  <c r="E13" i="6"/>
  <c r="D13" i="6"/>
  <c r="C12" i="6"/>
  <c r="B57" i="67" l="1"/>
  <c r="B45" i="67"/>
  <c r="B58" i="66"/>
  <c r="B107" i="66"/>
  <c r="B66" i="65"/>
  <c r="B46" i="65"/>
  <c r="B47" i="65" s="1"/>
  <c r="B77" i="65"/>
  <c r="B91" i="65"/>
  <c r="B92" i="65" s="1"/>
  <c r="B30" i="65"/>
  <c r="B58" i="67" l="1"/>
  <c r="B46" i="67"/>
  <c r="B27" i="67"/>
  <c r="B108" i="66"/>
  <c r="B30" i="66"/>
  <c r="B59" i="66"/>
  <c r="B60" i="66" s="1"/>
  <c r="B93" i="65"/>
  <c r="B78" i="65"/>
  <c r="B79" i="65" s="1"/>
  <c r="B31" i="65"/>
  <c r="B48" i="65"/>
  <c r="B59" i="67" l="1"/>
  <c r="B47" i="67"/>
  <c r="B48" i="67" s="1"/>
  <c r="B28" i="67"/>
  <c r="B29" i="67" s="1"/>
  <c r="B109" i="66"/>
  <c r="B61" i="66"/>
  <c r="B62" i="66" s="1"/>
  <c r="B31" i="66"/>
  <c r="B32" i="65"/>
  <c r="B80" i="65"/>
  <c r="B94" i="65"/>
  <c r="B95" i="65" s="1"/>
  <c r="B49" i="65"/>
  <c r="B60" i="67" l="1"/>
  <c r="B61" i="67" s="1"/>
  <c r="B62" i="67" s="1"/>
  <c r="B30" i="67"/>
  <c r="B31" i="67" s="1"/>
  <c r="B32" i="67" s="1"/>
  <c r="B33" i="67" s="1"/>
  <c r="B110" i="66"/>
  <c r="B63" i="66"/>
  <c r="B32" i="66"/>
  <c r="B33" i="66" s="1"/>
  <c r="B96" i="65"/>
  <c r="B50" i="65"/>
  <c r="B51" i="65" s="1"/>
  <c r="B33" i="65"/>
  <c r="B81" i="65"/>
  <c r="B34" i="67" l="1"/>
  <c r="B35" i="67" s="1"/>
  <c r="B34" i="66"/>
  <c r="B64" i="66"/>
  <c r="B52" i="65"/>
  <c r="B34" i="65"/>
  <c r="B97" i="65"/>
  <c r="B98" i="65" s="1"/>
  <c r="D8" i="67" l="1"/>
  <c r="H8" i="67" s="1"/>
  <c r="D10" i="67"/>
  <c r="H10" i="67" s="1"/>
  <c r="B86" i="66"/>
  <c r="B35" i="66"/>
  <c r="B65" i="66"/>
  <c r="B35" i="65"/>
  <c r="B36" i="65" s="1"/>
  <c r="B53" i="65"/>
  <c r="B54" i="65" s="1"/>
  <c r="B55" i="65" s="1"/>
  <c r="G115" i="8"/>
  <c r="B119" i="8"/>
  <c r="G141" i="8"/>
  <c r="B145" i="8"/>
  <c r="B94" i="8"/>
  <c r="B146" i="8" l="1"/>
  <c r="B147" i="8" s="1"/>
  <c r="H12" i="67"/>
  <c r="E13" i="2" s="1"/>
  <c r="B87" i="66"/>
  <c r="B88" i="66" s="1"/>
  <c r="B89" i="66" s="1"/>
  <c r="B36" i="66"/>
  <c r="D10" i="65"/>
  <c r="H10" i="65" s="1"/>
  <c r="D8" i="65"/>
  <c r="H8" i="65" s="1"/>
  <c r="D14" i="65"/>
  <c r="H14" i="65" s="1"/>
  <c r="B120" i="8"/>
  <c r="B121" i="8" s="1"/>
  <c r="B95" i="8"/>
  <c r="B96" i="8" s="1"/>
  <c r="B90" i="66" l="1"/>
  <c r="B91" i="66" s="1"/>
  <c r="B37" i="66"/>
  <c r="D12" i="65"/>
  <c r="H12" i="65" s="1"/>
  <c r="B122" i="8"/>
  <c r="B123" i="8" s="1"/>
  <c r="B97" i="8"/>
  <c r="B92" i="66" l="1"/>
  <c r="B93" i="66" s="1"/>
  <c r="B38" i="66"/>
  <c r="B124" i="8"/>
  <c r="B98" i="8"/>
  <c r="B94" i="66" l="1"/>
  <c r="B95" i="66" s="1"/>
  <c r="B96" i="66" s="1"/>
  <c r="B97" i="66" s="1"/>
  <c r="B39" i="66"/>
  <c r="B125" i="8"/>
  <c r="B99" i="8"/>
  <c r="B100" i="8" s="1"/>
  <c r="B101" i="8" s="1"/>
  <c r="B102" i="8" s="1"/>
  <c r="B40" i="66" l="1"/>
  <c r="B41" i="66" s="1"/>
  <c r="B126" i="8"/>
  <c r="B103" i="8"/>
  <c r="B104" i="8" s="1"/>
  <c r="B82" i="8"/>
  <c r="B27" i="8"/>
  <c r="B42" i="66" l="1"/>
  <c r="B127" i="8"/>
  <c r="B128" i="8" s="1"/>
  <c r="B105" i="8"/>
  <c r="B106" i="8" s="1"/>
  <c r="B107" i="8" s="1"/>
  <c r="B108" i="8" s="1"/>
  <c r="B109" i="8" s="1"/>
  <c r="B110" i="8" s="1"/>
  <c r="B111" i="8" s="1"/>
  <c r="B112" i="8" s="1"/>
  <c r="B113" i="8" s="1"/>
  <c r="B83" i="8"/>
  <c r="B84" i="8" s="1"/>
  <c r="B28" i="8"/>
  <c r="B29" i="8" s="1"/>
  <c r="B43" i="66" l="1"/>
  <c r="B129" i="8"/>
  <c r="B130" i="8" s="1"/>
  <c r="B131" i="8" s="1"/>
  <c r="B132" i="8" s="1"/>
  <c r="B133" i="8" s="1"/>
  <c r="B134" i="8" s="1"/>
  <c r="B135" i="8" s="1"/>
  <c r="B136" i="8" s="1"/>
  <c r="B137" i="8" s="1"/>
  <c r="B138" i="8" s="1"/>
  <c r="B139" i="8" s="1"/>
  <c r="B85" i="8"/>
  <c r="B86" i="8" s="1"/>
  <c r="B30" i="8"/>
  <c r="B44" i="66" l="1"/>
  <c r="B87" i="8"/>
  <c r="B88" i="8" s="1"/>
  <c r="B31" i="8"/>
  <c r="B45" i="66" l="1"/>
  <c r="B32" i="8"/>
  <c r="B33" i="8" s="1"/>
  <c r="B46" i="66" l="1"/>
  <c r="B47" i="66" s="1"/>
  <c r="B48" i="66" s="1"/>
  <c r="B49" i="66" s="1"/>
  <c r="D8" i="66" s="1"/>
  <c r="H8" i="66" s="1"/>
  <c r="B34" i="8"/>
  <c r="B35" i="8" s="1"/>
  <c r="D12" i="66" l="1"/>
  <c r="H12" i="66" s="1"/>
  <c r="D10" i="66"/>
  <c r="H10" i="66" s="1"/>
  <c r="B36" i="8"/>
  <c r="B37" i="8" s="1"/>
  <c r="H14" i="66" l="1"/>
  <c r="E11" i="2" s="1"/>
  <c r="B38" i="8"/>
  <c r="B39" i="8" s="1"/>
  <c r="B40" i="8" l="1"/>
  <c r="B41" i="8" s="1"/>
  <c r="B42" i="8" s="1"/>
  <c r="B43" i="8" s="1"/>
  <c r="B44" i="8" l="1"/>
  <c r="B45" i="8" s="1"/>
  <c r="B46" i="8" s="1"/>
  <c r="C13" i="6" l="1"/>
  <c r="D6" i="8" l="1"/>
  <c r="G149" i="8" l="1"/>
  <c r="G78" i="8" l="1"/>
  <c r="B52" i="8" l="1"/>
  <c r="G90" i="8"/>
  <c r="G48" i="8"/>
  <c r="H6" i="8" s="1"/>
  <c r="B53" i="8" l="1"/>
  <c r="B54" i="8" s="1"/>
  <c r="B55" i="8" l="1"/>
  <c r="B56" i="8" l="1"/>
  <c r="B57" i="8" s="1"/>
  <c r="B58" i="8" l="1"/>
  <c r="B59" i="8" l="1"/>
  <c r="B60" i="8" s="1"/>
  <c r="B61" i="8" l="1"/>
  <c r="B62" i="8" s="1"/>
  <c r="B63" i="8" s="1"/>
  <c r="B64" i="8" s="1"/>
  <c r="B65" i="8" s="1"/>
  <c r="B66" i="8" s="1"/>
  <c r="B67" i="8" s="1"/>
  <c r="B68" i="8" s="1"/>
  <c r="B69" i="8" s="1"/>
  <c r="B70" i="8" s="1"/>
  <c r="B71" i="8" s="1"/>
  <c r="B72" i="8" s="1"/>
  <c r="B73" i="8" s="1"/>
  <c r="B74" i="8" s="1"/>
  <c r="B75" i="8" s="1"/>
  <c r="B76" i="8" s="1"/>
  <c r="C1" i="8" l="1"/>
  <c r="C11" i="6" l="1"/>
  <c r="C7" i="2"/>
  <c r="B4" i="8" l="1"/>
  <c r="G18" i="8"/>
  <c r="D12" i="8" l="1"/>
  <c r="H12" i="8" s="1"/>
  <c r="D10" i="8" l="1"/>
  <c r="H10" i="8" s="1"/>
  <c r="D8" i="8"/>
  <c r="H8" i="8" s="1"/>
  <c r="D14" i="8" l="1"/>
  <c r="H14" i="8" s="1"/>
  <c r="D16" i="8"/>
  <c r="H16" i="8" s="1"/>
  <c r="H18" i="8" l="1"/>
  <c r="E7" i="2" s="1"/>
  <c r="D16" i="65" l="1"/>
  <c r="H16" i="65" l="1"/>
  <c r="H18" i="65" s="1"/>
  <c r="E9" i="2" s="1"/>
  <c r="E15" i="2" s="1"/>
  <c r="E17" i="2" s="1"/>
  <c r="E19" i="2" s="1"/>
  <c r="E21" i="2" s="1"/>
  <c r="E23" i="2" s="1"/>
</calcChain>
</file>

<file path=xl/sharedStrings.xml><?xml version="1.0" encoding="utf-8"?>
<sst xmlns="http://schemas.openxmlformats.org/spreadsheetml/2006/main" count="671" uniqueCount="326">
  <si>
    <t>Nivo</t>
  </si>
  <si>
    <t>Normativ</t>
  </si>
  <si>
    <t>Opis dela</t>
  </si>
  <si>
    <t>Enota</t>
  </si>
  <si>
    <t>Količina</t>
  </si>
  <si>
    <t>Cena / enoto</t>
  </si>
  <si>
    <t>Vrednost</t>
  </si>
  <si>
    <t>ODVODNJAVANJE</t>
  </si>
  <si>
    <t>SKUPNA REKAPITULACIJA</t>
  </si>
  <si>
    <t>SKUPAJ EUR</t>
  </si>
  <si>
    <t xml:space="preserve">DDV </t>
  </si>
  <si>
    <t>SKUPAJ EUR Z DDV</t>
  </si>
  <si>
    <t>Vrednosti so v EUR!</t>
  </si>
  <si>
    <t>Vrednosti so v EUR brez DDV!</t>
  </si>
  <si>
    <t>OPOMBE</t>
  </si>
  <si>
    <t>Opomba 1:</t>
  </si>
  <si>
    <t>Ponudnik sestavi ponudbeni predračun tako, da vnese cene na enoto v EUR brez DDV v stolpec »Cena/enoto« za vse navedene postavke. Vnos cen je omejen na dve decimalni mesti. Vse ostale celice so zaklenjene in morajo ostati nespremenjene.</t>
  </si>
  <si>
    <t>Opomba 2:</t>
  </si>
  <si>
    <t>Opomba 3:</t>
  </si>
  <si>
    <t>V primeru odkritja in odprave računskih napak se temu ustrezno spremeni tudi nominalna vrednost nepredvidenih del, ki je izražena v odstotku (enota mere je odstotek) od skupne vrednosti vseh ostalih postavk brez DDV.</t>
  </si>
  <si>
    <t>Opomba 4:</t>
  </si>
  <si>
    <t>GRADBENI IN POSEBNI ODPADKI: Izvajalec za vse produkte rušitvenih del in izkope ter odstranitve posebnih odpadkov sam priskrbi potrebno deponijo in plača vse spremljajoče stroške. Z vsemi odpadki je potrebno ravnati v skladu z načrtom rušitvenih del in elaboratom ravnanja z gradbenimi odpadki ter Uredbo o odpadkih, ki nastanejo pri gradbenih delih.</t>
  </si>
  <si>
    <t>kos</t>
  </si>
  <si>
    <t>m2</t>
  </si>
  <si>
    <t>m3</t>
  </si>
  <si>
    <t>SKUPAJ Z NEPREDVIDENIMI DELI</t>
  </si>
  <si>
    <t>Ponudnik mora vpisati svoje ponudbene cene brez DDV v vse postavke ponudbenega predračuna. Postavka brez označene cene ne bo plačana, naročnik pa bo smatral, da je upoštevana v okviru ostalih izpolnjenih pozicij.</t>
  </si>
  <si>
    <t>Na zavihku "Rekapitaulacija" program sam doda 10% za nepredvidena dela. Obračun nepredvidenih del je po dejanskih stroških</t>
  </si>
  <si>
    <t>Opomba 5:</t>
  </si>
  <si>
    <t>V ENOTNIH CENAH MORAJO  BITI ZAJETI STROŠKI:</t>
  </si>
  <si>
    <t xml:space="preserve">Vse ostale površine, ki jih bo izvajalec potreboval za gradnjo in za organizacijo gradbišč, si bo moral priskbeti sam na svoje stroške.   </t>
  </si>
  <si>
    <t>Izvajalec je dolžan izvesti vsa dela kvalitetno, v skladu s predpisi, projektom, tehničnimi pogoji in v skladu z dobro gradbeno prakso.</t>
  </si>
  <si>
    <t>Izvajalec mora v enotnih cenah upoštevati naslednje stroške, v kolikor le-ti niso upoštevani v posebnih postavkah:</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</si>
  <si>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</si>
  <si>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</si>
  <si>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deponije si zagotavlja izvajalec sam na lastne stroške;</t>
  </si>
  <si>
    <t>- vse stroške za sanacijo in kultiviranje površin delovnega pasu in gradbiščnih površin po odstranitvi objektov;</t>
  </si>
  <si>
    <t>- vse stroške v zvezi s transporti po javnih poteh in cestah: morebitne odškodnine, morebitne sanacije cestišč zaradi poškodb med gradnjo itd.</t>
  </si>
  <si>
    <t>- stroški odvoda meteorne vode iz gradbene jame in vode, ki se izceja iz bočnih strani izkopa, če je potrebno</t>
  </si>
  <si>
    <t>- stroški dela v kampadah zaradi oteženih geoloških razmer</t>
  </si>
  <si>
    <t>- stroški dela v nagnjenem terenu</t>
  </si>
  <si>
    <t>- stroški oteženega izkopa v mokrem terenu, izkop v vodi, prekop potokov itd.</t>
  </si>
  <si>
    <t xml:space="preserve">Dobava, montaža, uporaba in demontaža varovalnega opaža jarka v vertikalnem izkopu. </t>
  </si>
  <si>
    <t>3.</t>
  </si>
  <si>
    <t>I.</t>
  </si>
  <si>
    <t>1.</t>
  </si>
  <si>
    <t>2.</t>
  </si>
  <si>
    <t>4.</t>
  </si>
  <si>
    <t>m</t>
  </si>
  <si>
    <t>kpl</t>
  </si>
  <si>
    <t>5.</t>
  </si>
  <si>
    <t>m1</t>
  </si>
  <si>
    <t>II.</t>
  </si>
  <si>
    <t>III.</t>
  </si>
  <si>
    <t>IV.</t>
  </si>
  <si>
    <t>Pri zemeljskih delih je uporabljena kategorizacija v skladu z Dopolnili splošnih in tehničnih pogojev IV. knjiga (2001).</t>
  </si>
  <si>
    <t>- vse stroške za pridobitev začasnih površin za gradnjo izven delovnega pasu (soglasja, odškodnine, itd.);</t>
  </si>
  <si>
    <t>Vsi izkopi, prevozi in zasipi se obračunavajo v raščenem stanju oziroma vgrajenem.</t>
  </si>
  <si>
    <t>Izvajalec mora tekom gradnje zagotoviti dostope do okoliških stanovanjskih objektov.</t>
  </si>
  <si>
    <t>6.</t>
  </si>
  <si>
    <t>Projektantski nadzor</t>
  </si>
  <si>
    <t>ur</t>
  </si>
  <si>
    <t>VOZIŠČE KONSTRUKCIJE</t>
  </si>
  <si>
    <t>PREDDELA</t>
  </si>
  <si>
    <t>GRADBENA DELA</t>
  </si>
  <si>
    <t>Zavarovanje gradbišča v času gradnje z izbrano zaporo prometa - postavitev in vzdrževanje zapore po potrejenem ceniku koncesionarja. Postavka je fiksna in v fazi izbire izvajalca nespremenljiva za vse ponudnike. OPOMBA: ponudnik naj ceno za to postavko ohrani, obračun se vrši na podlagi računov koncesionarja potrjenega s strani nadzora</t>
  </si>
  <si>
    <t>ocena</t>
  </si>
  <si>
    <t xml:space="preserve">- vsa črpanja vode in ureditev  začasnega odvodnajvanja s črpanjem obstoječe kanalizacije </t>
  </si>
  <si>
    <t>Obnova in zavarovanje zakoličbe trase komunalnih vodov v revninskem terenu</t>
  </si>
  <si>
    <t>Obnova in zavarovanje zakoličbe osi trase ostale javne ceste v ravninskem terenu</t>
  </si>
  <si>
    <t>Naprava gradbenih profilov  z zavarovanjem</t>
  </si>
  <si>
    <t>Zakoličba trase kanala z niveliranjem</t>
  </si>
  <si>
    <t>Posek in odstranitev dreves z deblom premera do 30 cm ter odstranitev vej in panjev</t>
  </si>
  <si>
    <t>Posek in odstranitev dreves z deblom premera nad 30 cm ter odstranitev vej in panjev</t>
  </si>
  <si>
    <t>Rezanje  asfaltnih plasti s talno diamantno žago, debelina do 10 cm</t>
  </si>
  <si>
    <t>Demontaža, čiščenje in deponiranje  prometnih znakov</t>
  </si>
  <si>
    <t>Demontaža in odstranitev  prometnih znakov</t>
  </si>
  <si>
    <t>Demontaža, čiščenje in deponiranje  plastičnega smernika</t>
  </si>
  <si>
    <t>Demontaža in odstranitev  plastičnega smernika</t>
  </si>
  <si>
    <t>Demontaža in odstranitev jeklene varnostne ograje</t>
  </si>
  <si>
    <t>ZEMELJSKA DELA</t>
  </si>
  <si>
    <t xml:space="preserve">Površinski odkop plodne zemljine I.kategorije - strojno z odrivom </t>
  </si>
  <si>
    <t>Široki izkop vezljive/zrnate zemljine  III.ktg  strojno z odrivom</t>
  </si>
  <si>
    <t>Izkop vezljive/zrnate zemljine III. ktg za jarke, kanalske rove, temelje, globine do 2.0 m, strojno, planiranje dna ročno</t>
  </si>
  <si>
    <t>Izkop tamponskega materiala in grede za jarke, kanalske rove, temelje, globine do 0.70 m, strojno, planiranje dna ročno</t>
  </si>
  <si>
    <t>Doplačilo za ročni izkop vezljive/zrnate zemljine III.kategorije</t>
  </si>
  <si>
    <t>Ročno planiranje in valjanje z zbijanjem dna jarka s točnostjo +/- 3cm do EV = 40 N/mm2</t>
  </si>
  <si>
    <t>Dobava in vgrajevanje gramoznega materiala  granulacije 4-32 mm za posteljico  in zasip nad temenom cevi 30 cm z ročnim nabijanjem</t>
  </si>
  <si>
    <t>Zasip jarka s predhodno izkopanim materialom s komprimiranjem v plasteh po 30 cm</t>
  </si>
  <si>
    <t>Ponovno vgrajevanje tamponskega materiala in posteljice v debelini plasti po 20 oz 30 cm</t>
  </si>
  <si>
    <t>Vgraditev nasipa iz izbranega materiala od izkopa</t>
  </si>
  <si>
    <t>Ureditev planuma temeljnih tal zrnate/vezljive zemljine - III.kategorije</t>
  </si>
  <si>
    <t>Dobava in polaganje ločilnega geotekstila  natezne trdnosti minimalno 14 kN/m2</t>
  </si>
  <si>
    <t xml:space="preserve">Izdelava posteljice iz drobljenih kamnitih zrn v debelini plasti 20 - 60 cm </t>
  </si>
  <si>
    <t xml:space="preserve">Humusiranje  brežine z valjanjem v debelini do 15 cm </t>
  </si>
  <si>
    <t>Doplačilo za zatravitev s travnim semenom</t>
  </si>
  <si>
    <t xml:space="preserve">Humusiranje zelenic  v debelini 20 - 30 cm </t>
  </si>
  <si>
    <t>Nabava in dovoz grmovnic Prunus laurocerasus (lovorikovec), višina sadike 80 – 100 cm (sadika s koreninsko balo, 2x presajena), nabava in dovoz rodovitne zemlje in založnega gnojila, izkop jame velikosti 30 cm x 30 cm x 40 cm oz. v velikosti 1,5 x velikost koreninske grude na predhodno urejen, izravnan teren, odvoz mrtvice, sajenje z dodatkom humozne zemlje in založnega gnojila, zalivanje, 2-letno vzdrževanje.</t>
  </si>
  <si>
    <t>Prebrizg asfalta z bitumensko emulzijo</t>
  </si>
  <si>
    <t xml:space="preserve">Izdelava nevezane nosilne plasti enakomerno zrnatega drobljenca D22 iz kamnine v debelini plasti 20 cm </t>
  </si>
  <si>
    <t>Izdelava zgornje nosilne plasti bituminiziranega drobljenca  AC 22 base B50/70, A4 v debelini 6 cm</t>
  </si>
  <si>
    <t xml:space="preserve">Izdelava obrabne plasti iz travnih plošč debeline 8cm, na podložno plast iz peščenega materiala deb. 3 cm, odprtine zapolnjene z mešanico  humusa in travnega semena </t>
  </si>
  <si>
    <t>Dobava in vgradnja prefabriciranega dvignjenega robnika iz cementnega betona s prerezom 15/25 cm na betonsko posteljico C12/15</t>
  </si>
  <si>
    <t>Izdelava bankine iz gramoza ali naravno zdrobljenega kamnitega materila, š= 1.0 do 1,3 m</t>
  </si>
  <si>
    <t>Tlakovanje jarka z lomljencem debeline 20-30 cm, stiki zapolnjeni s cementno malto na podložni plasti cementnega betona C16/20, debeline 20 cm</t>
  </si>
  <si>
    <t xml:space="preserve">Izdelava travne mulde širine 1.0 m </t>
  </si>
  <si>
    <t>Izdelava vodotesne kanalizacije iz armiranih poliesterskih cevi DN 250mm; SN 10000</t>
  </si>
  <si>
    <t>Izdelava vodotesne kanalizacije iz armiranih poliesterskih cevi DN 300mm; SN 10000</t>
  </si>
  <si>
    <t xml:space="preserve">Izdelava peskolova iz armiranega poliestra, krožnega prereza 500 mm, globine 1.6 m, komplet z AB temeljem C16/20, AB vencem 25/30 in robno rešetko nosilnosti 250kN </t>
  </si>
  <si>
    <t xml:space="preserve">Izdelava peskolova iz armiranega poliestra, krožnega prereza 500 mm, globine 1.6 m, komplet z AB temeljem C16/20, AB vencem 25/30 in ravno rešetko nosilnosti 400 kN </t>
  </si>
  <si>
    <t xml:space="preserve">Izdelava peskolova iz armiranega poliestra, krožnega prereza 500 mm, globine 1.6 m, komplet z AB temeljem C16/20, AB vencem 25/30 in rešetko nosilnosti 125kN </t>
  </si>
  <si>
    <t>Izdelava jaška iz armiranega poliestra, krožnega prereza 800mm, komplet z AB temeljem C16/20 in AB vencem C25/ 30, globine do 1,6 m</t>
  </si>
  <si>
    <t>Dobava in vgraditev pokrova iz duktilne litine krožnega prereza 600 mm, z nosilnostjo C 125 KN</t>
  </si>
  <si>
    <t>Dobava in vgraditev pokrova iz duktilne litine krožnega prereza 600 mm, z nosilnostjo D 400 KN</t>
  </si>
  <si>
    <t>Izdelava priključitve predvidenega kanala  na obstoječo kanalco cev, z izvedbo vodotesnega stka, komplet</t>
  </si>
  <si>
    <t>Izdelava priključitve predvidenega kanala v obstoječi jašek, z izvedbo vodotesnega stka, komplet</t>
  </si>
  <si>
    <t xml:space="preserve">Izdelava prepusta krožnega prereza iz cevi iz cementnega betona s premerom 50 cm, komplet z obebtoniranjem </t>
  </si>
  <si>
    <t xml:space="preserve">Izdelava prepusta krožnega prereza iz cevi iz cementnega betona s premerom 60 cm, komplet z obebtoniranjem </t>
  </si>
  <si>
    <t>Izdelava poševne vtočne ali iztočne glave  iz cementnega betona preseka 500  mm</t>
  </si>
  <si>
    <t>Izdelava poševne vtočne ali iztočne glave  iz cementnega betona preseka 600  mm</t>
  </si>
  <si>
    <t>Prilagoditev višin obstoječih revizijskih jaškov z izvedbo novega AB robnega venca C25/30, komplet z vsemi potrebnimi deli</t>
  </si>
  <si>
    <t>Prilagoditev višin obstoječih revizijskih jaškov z izvedbo novega AB robnega venca C25/30 ter dobava in montaža pokrova nosilnosti D400 kN, komplet z vsemi potrebnimi deli</t>
  </si>
  <si>
    <t xml:space="preserve">Čiščenje in izpiranje kanalizacije, pregled s fotorobotom, videoposnetek </t>
  </si>
  <si>
    <t>PROMETNA SIGNALIZACIJA IN OPREMA</t>
  </si>
  <si>
    <t xml:space="preserve">Dobava temelja za prometni znak iz cementnega betona C12/15 do 0.1 m3/temelj </t>
  </si>
  <si>
    <t>Dobava in vgraditev stebrica za prometni znak iz vročecinkane jeklene cevi preseka 64 mm, dolžina cevi 3000 mm</t>
  </si>
  <si>
    <t>Dobava in vgraditev stebrica za prometni znak iz vročecinkane jeklene cevi preseka 64 mm, dolžina cevi 3500 mm</t>
  </si>
  <si>
    <t>Dobava in vgraditev stebrica za prometni znak iz vročecinkane jeklene cevi preseka 64 mm, dolžina cevi 4000 mm</t>
  </si>
  <si>
    <t>Dobava in pritrditev trikotnega prometnega znaka iz aluminijaste plocevine dolžina stranice 900 mm, koeficient retrorefleksije RA3  - 1115 2x, 1103-1 1x, 1103-2 1x</t>
  </si>
  <si>
    <t xml:space="preserve">Dobava in pritrditev prometnega znaka iz aluminijaste plocevine dimenzij 400x400 mm, z odsevno folijo RA3  -2431 </t>
  </si>
  <si>
    <t xml:space="preserve">Dobava in pritrditev prometnega znaka iz aluminijaste plocevine premera 600 mm, z odsevno folijo RA3  - 2102 (STOP) </t>
  </si>
  <si>
    <t>Dobava in pritrditev okroglega prometnega znaka iz aluminijaste plocevine premera 600 mm, z odsevno folijo RA2 -2232-5</t>
  </si>
  <si>
    <t>Dobava in pritrditev prometnega znaka iz aluminijaste plocevine dimenzij 900x250 mm, z odsevno folijo RA3, 4101</t>
  </si>
  <si>
    <t>Izvedba prestvitev obstoječih prometnih znakov</t>
  </si>
  <si>
    <t xml:space="preserve">Izdelava neprekinjene tankoslojne označbe z enokomponentno belo barvo, strojno deb. plasti suhe snovi 250 mikrometrov, perle 250 g/m2, širine črte 12 cm </t>
  </si>
  <si>
    <t xml:space="preserve">Doplačilo za izdelavo prekinjenih vzdolžnih označb na vozišču, širina črte 12 cm </t>
  </si>
  <si>
    <t>Izdelava tankoslojne prečne in ostalih označb z enokomponentno belo barvo, strojno deb. plasti suhe snovi 250 mikrometrov, perle 250 g/m2,  površina označb do 0.5 m2 (STOP črta, 0.6/0.3m, souporaba prom.pasu)</t>
  </si>
  <si>
    <t>Izdelava tankoslojne vzdolžne označbe z enokomponentno belo barvo, strojno deb. plasti suhe snovi 250 mikrometrov, perle 250 g/m2,  širina črte 50 cm (5231 prehod za pešce)</t>
  </si>
  <si>
    <t>Izdelava tankoslojne vzdolžne označbe z enokomponentno belo barvo, strojno deb. plasti suhe snovi 250 mikrometrov, perle 250 g/m2,  širina črte 50 cm (5232 prehod za kolesarje)</t>
  </si>
  <si>
    <t xml:space="preserve">Izdelava tankoslojne označbe z enokomponentno rdečo barvo,  vključno 250 g/m2 posipa s kroglicami stekla, deb. plasti suhe snovi 250 mikrometrov, širine 20 cm </t>
  </si>
  <si>
    <t>Izdelava dvokomponentne hladne plastike certificirane v soglasju z EN standardi (kot npr. Helios Signodur Structure) za nanos 3 x 3 cm vodilnih linij  - taktilne označbe preko vozišča</t>
  </si>
  <si>
    <t xml:space="preserve">Dobava in vgraditev jeklene varnostne ograje, vključno vse elemente, za nivo zadrževanja N2 in za delovno širino W5 </t>
  </si>
  <si>
    <t>Dobava in vgraditev vkopane zaključnice JVO dolžine 4 m</t>
  </si>
  <si>
    <t>Dobava in postavitev smernika iz plastične zmesi, z votlim prerezom, dolžine 1200 mm, z odsevnikom iz folije</t>
  </si>
  <si>
    <t>Ponovna postavitev smernikov</t>
  </si>
  <si>
    <t>OSTALO</t>
  </si>
  <si>
    <t>Izdelava projektov izvedenih del in navodil za vzdrževanje in obratovanje</t>
  </si>
  <si>
    <t>Geomehnski nadzor</t>
  </si>
  <si>
    <t xml:space="preserve">Zakoličba mejnih točk - Določitev in preverjanje položajev, višin  in smeri </t>
  </si>
  <si>
    <t>Zakoličba trase jarka z niveliranjem</t>
  </si>
  <si>
    <t>Rezanje  asfaltnih plasti s talno diamantno žago, debelina do 5 cm</t>
  </si>
  <si>
    <t xml:space="preserve">Izdelava posteljice iz drobljenih kamnitih zrn v debelini plasti 30 cm </t>
  </si>
  <si>
    <t xml:space="preserve">Nakladanje in prevoz materiala na razdaljo do 30 km </t>
  </si>
  <si>
    <t>Izdelava obrabnozaporne plasti bitumenskega betona AC 8 surf B50/70, A5  v debelini 4 cm</t>
  </si>
  <si>
    <t>Dobava in vgraditev predfabriciranih poglobljenih  robnikov iz cementnega betona s prerezom 10/20 cm na betonsko posteljico C12/15</t>
  </si>
  <si>
    <t>Izdelava bankine iz gramoza ali naravno zdrobljenega kamnitega materila, š= 0.5 m</t>
  </si>
  <si>
    <t xml:space="preserve">Dobava in polaganje obrabne plasti iz  betonskih plošč - vodilne taktilne plošče, rebraste  (npr.IGM, dimenzij 30/30/8 cm), na peščeno podložno plast debeline 3 cm, komplet z izvedbo fugiranja </t>
  </si>
  <si>
    <t xml:space="preserve">Dobava in polaganje obrabne plasti iz  betonskih plošč - opozorilne taktilne plošče s čepki (npr.IGM, dimenzij 30/30/8 cm), na peščeno podložno plast debeline 3 cm, komplet z izvedbo fugiranja </t>
  </si>
  <si>
    <t>Izdelava ponikovalnega jarka z dnom iz kamenja fi 8-16 cm v debelini 20 cm na peščeno plast (4-8 mm) debeline 10 cm</t>
  </si>
  <si>
    <t xml:space="preserve">Izdelava prepusta krožnega prereza iz cevi iz cementnega betona s premerom 80 cm, komplet z obebtoniranjem </t>
  </si>
  <si>
    <t>Izdelava poševne vtočne ali iztočne glave  iz cementnega betona preseka 800  mm</t>
  </si>
  <si>
    <t>Prilagoditev višin obstoječih revizijskih jaškov z izvedbo novega AB robnega venca C25/30 ter dobava in montaža pokrova nosilnosti D125 kN, komplet z vsemi potrebnimi deli</t>
  </si>
  <si>
    <t>Dobava in pritrditev okroglega prometnega znaka iz aluminijaste plocevine premera 300 mm, z odsevno folijo RA1 -2309 22x, 2313 1x</t>
  </si>
  <si>
    <t>Dobava in pritrditev prometnega znaka iz aluminijaste plocevine, površina do 0.1 m2, z odsevno folijo RA1 -4224-1 22x</t>
  </si>
  <si>
    <t>Dobava in pritrditev trikotnega prometnega znaka iz aluminijaste plocevine, dolžina stranice 450 mm, z odsevno folijo RA3 -2101 1x</t>
  </si>
  <si>
    <t xml:space="preserve">Izdelava tankoslojne označbe z enokomponentno belo barvo,  vključno 250 g/m2 posipa z kroglicami stekla, deb. plasti suhe snovi 250 mikrometrov, širine 10 cm </t>
  </si>
  <si>
    <t>Izdelava tankoslojne označbe z enokomponentno belo barvo, strojno deb. plasti suhe snovi 250 mikrometrov, perle 250 g/m2 na barvni podlagi rdeče barve (puščice za kolesarje, piktogram kolesa)</t>
  </si>
  <si>
    <t>Izdelava tankoslojne prečne in ostalih označb z enokomponentno belo barvo, strojno deb. plasti suhe snovi 250 mikrometrov, perle 250 g/m2, površina označbe do 1,5 m2  (puščice za kolesarje, piktogram kolesa)</t>
  </si>
  <si>
    <t xml:space="preserve">Doplačilo za izdelavo prekinjenih označb na vozišču, širina črte 10 cm </t>
  </si>
  <si>
    <t xml:space="preserve">Izvedba prestavitve vodovoda NL100 (C40) komplet z vsemi potrebnimi deli </t>
  </si>
  <si>
    <t>Izdelava kabelske kanalizacije skladno z grafičnimi prilogami:</t>
  </si>
  <si>
    <t>- strojni in deloma ročni izkop kabelskega kanala  v terenu  III. do IV. ktg.</t>
  </si>
  <si>
    <t>- izdelava podlage iz suhega betona C8/10 v debelini 10cm, polaganje zaščitnih cevi (vključno z distančniki, čepi, tesnili, koleni, ...), obbetoniranje z betonom C12/15, polaganje pocinkanega valjanca FeZn 25x4mm</t>
  </si>
  <si>
    <t>- zasip s tamponskim gramozom ter nabijanje po slojih 20cm, polaganje PVC opozorilnega traku</t>
  </si>
  <si>
    <t>- izdelava podlage iz peska granulacije 3-7mm v debelini 10cm, polaganje zaščitnih cevi premera (vključno z distančniki, čepi, tesnili, koleni, ...)</t>
  </si>
  <si>
    <t>- zasutje s peskom granulacije 3-7mm, polaganje pocinkanega valjanca FeZn 25x4mm</t>
  </si>
  <si>
    <t>- zasip z izkopanim materialom ter nabijanje po slojih 20cm, polaganje PVC opozorilnega traku</t>
  </si>
  <si>
    <t>- odvoz odvečnega materiala na deponijo s predajo evidenčnih listov pooblaščenega upraljavca deponije</t>
  </si>
  <si>
    <t>Izdelava kabelskih jaškov z betonske cevi fi0,8 m, globine 1,0 m z enojnim LTŽ pokrovom nosilnosti 250kN in napisom ELEKTRIKA</t>
  </si>
  <si>
    <t>Izdelava kabelskih jaškov z betonske cevi fi0,6 m, globine 1,0 m z enojnim LTŽ pokrovom nosilnosti 250kN in napisom ELEKTRIKA</t>
  </si>
  <si>
    <t>Strojni izkop jame za temelje kandelabrov CR dim.:1,5 x 1,5 x 1,5 m, v terenu III.-IV.ktg., zasip in planiranje, odvoz odvečnega materiala na deponijo (3,4 m3 x11)</t>
  </si>
  <si>
    <t>Izdelava temelja z betonsko cevjo premera 0,7/0,4m (zunanji/notranji), globine 1,45m v enem kosu z  betonskim temeljem (1,1x1,1x0,15m),  za deformacijski kandelaber CR h=7m, po načrtih dobavitelja kandelabrov.</t>
  </si>
  <si>
    <t>Izdelava temelja z betonsko cevjo premera 0,7/0,4m (zunanji/notranji), globine 1,75m v enem kosu z  betonskim temeljem (1,1x1,1x0,15m),  za deformacijski kandelaber CR h=8+2m, po načrtih dobavitelja kandelabrov.</t>
  </si>
  <si>
    <t>Strojni izkop jame za temelje kandelabrov CR dim.: 2,3x 1,5 x 1,5 m, v terenu III.-IV.ktg., (5,2 m3 x 8)</t>
  </si>
  <si>
    <t>Izdelava temelja z betonsko cevjo premera 0,7/0,4m (zunanji/notranji), globine 2,1m v enem kosu z  betonskim temeljem (1,1x1,1x0,15m),  za deformacijski kandelaber CR h=10m, po načrtih dobavitelja kandelabrov.</t>
  </si>
  <si>
    <t>Strojni izkop jame dimenzij 1,2x 1,2 x 1,55 m za izdelavo temelja droga JR v terenu III. do IV. ktg. (2,2 m3 x 28)</t>
  </si>
  <si>
    <t>Strojni izkop jame za temelj omare Prižigališče JR v terenu III. do IV. ktg.</t>
  </si>
  <si>
    <t xml:space="preserve">Komplet izgradnja tipskega betonskega temelja dim. 700x700x1400 mm  za omaro Prižigališče JR, z betonom C20/25, s sidrnimi vijaki, vgradnjo cevnih uvodov s cevi stigmafleks, ... </t>
  </si>
  <si>
    <t>Rdeča Stigmaflex cev f75mm (koluti) skupaj z original čepi, vodotesnimi spoji, distančniki, koleni, distančniki, …</t>
  </si>
  <si>
    <t>Rdeča Stigmaflex cev f110 mm (palice l=6m) skupaj z original čepi, vodotesnimi spoji, distančniki, koleni, distančniki, …</t>
  </si>
  <si>
    <t>Dobava  traku Fe-Zn 25x4mm, vključno s križnimi sponkami INOX izvedbe, priključitvami na ozemljilne sisteme, protikorozijsko zaščito z bitumensko maso, ….</t>
  </si>
  <si>
    <t>Dobava rdečega PVC opozorilnega traku z napisom "POZOR ELEKTRIKA"</t>
  </si>
  <si>
    <t>Demontaža betonskega stebra in odvoz na ustrezno deponijo komplet s predajo evidenčnih listov pooblaščenega upraljavca deponije</t>
  </si>
  <si>
    <t>Izkop v terenu terenu IV- V ktg. in izdelava temelja za betonski drog K9, dim 1,2x1,2x1,6 m z bet. cevjo Φ 50, komplet z rušenjem starega temelja ter zasipanjem in ureditvijo okolice</t>
  </si>
  <si>
    <t>ELEKTROMONTAŽNA DELA</t>
  </si>
  <si>
    <t>Odvezovanje ali demontaža faznih vodnikov z nosilnih ter napenjalnih sponk</t>
  </si>
  <si>
    <t>Kabel NAYY-J 4x70 +2,5 mm2, pritrjen na steber, uvlečen v kabelsko kanalizacijo</t>
  </si>
  <si>
    <t>Samonosilni kabelski snop NFA2X 3x35+71,5mm2 obešen na drogove z pritrdilnim in spojnim materialom</t>
  </si>
  <si>
    <t>Set za spajanje - podaljšanje prostozračnega kabla NFA2X 3x35+71,5mm2 komplet z termoskrčljivimi cevmi premazanimi z lepilom</t>
  </si>
  <si>
    <t xml:space="preserve">Izdelava samoskrčnih kabelskih spojk za kabel iz PVC mase, EPKJ 0256 ZA 4 X 70 - 150mm SMOE 81514 </t>
  </si>
  <si>
    <t>Izdelava samoskrčnih kabelskih končnikov za kabel iz PVC mase (70 mm2 ), montaža kabelskih čevljev AL-Cu, priklop kabla v Prižigališče JR</t>
  </si>
  <si>
    <t>Material razni za izvedbo zateznega obešanja SKS vodnika  na AB drog (obesni in pritrdilni material …)</t>
  </si>
  <si>
    <t xml:space="preserve">Odvodnik kot npr.: ETITEC A Iimp=15kA, Up= 1,6kV (Eti) nameščen na prehodu prostozračnega voda v zemeljski vod komplet s sponko in izoliranim vodnikom </t>
  </si>
  <si>
    <t>Ozemljitev betonskega droga</t>
  </si>
  <si>
    <t>Zaščitno korito za kable iz nerjaveče pločevine (INOX AISI 316L), do višine 2,5m - pritrjeno</t>
  </si>
  <si>
    <t xml:space="preserve">Napisne tablice na NN kablih v vseh jaških </t>
  </si>
  <si>
    <t>NNO</t>
  </si>
  <si>
    <t>JR</t>
  </si>
  <si>
    <t>Kabel NYY-J 4x16mm2 uvlečen v kabelsko kanalizacijo</t>
  </si>
  <si>
    <t>Kabel NAYY-J 4x16+2,5mm2 uvlečen v kabelsko kanalizacijo</t>
  </si>
  <si>
    <t>Omara PRIŽIGALIŠČE JR, dim. 600x1000x600 mm, je dvostranska omara s streho, izdelana iz nerjaveče pločevine (INOX AISI 316L), IP44, z montažno ploščo (2x), okencem, fizično razdeljena  v notranjosti na PS PMO in PRIŽIGALIŠČE JR, z enokrilnimi vrati, ključavnico vzdrževalca in ključavnico elektrodistribucije, z montažo na pripravljen temelj, s sledečo opremo po enopolni shemi:</t>
  </si>
  <si>
    <t xml:space="preserve">- Direktni, dvotarifni, enofazni števec Landis&amp;Gyr (ZCXI120CPU1L1D1),  s PLC komunikatorjem
</t>
  </si>
  <si>
    <t xml:space="preserve"> - prenapetostni zaščitni odvodnik, nazivni odvodni tok (8/20) 25 kA, s prikazom stanja kot npr. ETITEC (I+II) 320/12,5 F1+0(ETI), štiripolni, s pomožnim kontaktnim sklopom, komplet z ozemljitveno šino</t>
  </si>
  <si>
    <t xml:space="preserve">- glavno stikalo 4G40-10PK  </t>
  </si>
  <si>
    <t>- podstavek HVL 01, 3 polni</t>
  </si>
  <si>
    <t>- podstavek HVL 00, 1 polni</t>
  </si>
  <si>
    <t>- talilni vložki NV 01, 500V, 16A</t>
  </si>
  <si>
    <t>- talilni vložki NV 00, 500V, 10A</t>
  </si>
  <si>
    <t>- Varovalčni ločilnik VLC 10 z LED indikacijo, komplet z varovalnimi vložki</t>
  </si>
  <si>
    <t>- ISALUX</t>
  </si>
  <si>
    <t>- stikalo 4G10-51Pk</t>
  </si>
  <si>
    <t>- kontaktor KNL30</t>
  </si>
  <si>
    <t>vrstne sponke, napisi, oznake, obročkanje kablov, enopolna vezalna shema, drobni material</t>
  </si>
  <si>
    <t>1x</t>
  </si>
  <si>
    <t>3x</t>
  </si>
  <si>
    <t>2x</t>
  </si>
  <si>
    <t>Raven drog cestne razsvetljave (reducirani) višine h=11m (10m nad nivojem terena) za montažo v temelj , prilagojen za direktno montažo svetilke (fi 60 mm), z odprtino za uvod kablov, vročecinkane izvedbe, vijaki INOX (2x), s priključno ploščo ( kot npr: PVE - Stanovnik) in kompletnim ožičenjem (NYY-J 3x1,5 mm2), postavljen v temelj (III. vetrovna cona)</t>
  </si>
  <si>
    <t>Pravokotna konzola za vodoraven natik svetilke, odmik od osi kandelabra = 1,5m za direktno montažo svetilke (fi 60 mm), vročecinkane izvedbe in kompletnim ožičenjem (III. vetrovna cona)</t>
  </si>
  <si>
    <t>Dobava in montaža pasivno varnega drogu (v=100km/h, HE, 3 v.razred) - vročecinkan (skladno s SIST EN 1461), h=10 m od tal (12m celotna dolžina), za montažo v temelj, prilagojen za direktno montažo svetilke, z izrezom za priklop kablov, opremljen s priključno ploščo, kompletnim ožičenjem, oštevilčen ter postavljen v temelj in povezan na valjanec (kot npr. ZP 2-10, ZIPpole).  Kandelaber mora vstrezati standardu SIST EN 40-5, SIST EN 12 767 in III. vetrovni coni.</t>
  </si>
  <si>
    <t>Dobava in montaža galvanizirane konzole (podaljšek) dolžine 0,1m za deformacijski kandelaber (kot npr. S1, ZIP pole)</t>
  </si>
  <si>
    <t>Dobava in montaža pasivno varnega drogu (v=100km/h, HE, 3 v.razred) - vročecinkan (skladno s SIST EN 1461), h=8 m od tal (9,5m celotna dolžina), za montažo v temelj, prilagojen za direktno montažo svetilke, z izrezom za priklop kablov, opremljen s priključno ploščo, kompletnim ožičenjem, oštevilčen ter postavljen v temelj in povezan na valjanec (kot npr. ZP 1,5-8, ZIPpole).  Kandelaber mora vstrezati standardu SIST EN 40-5, SIST EN 12 767 in III. vetrovni coni.</t>
  </si>
  <si>
    <t>Dobava in montaža galvanizirane zakrivljene konzole dolžine 1m in višine 2m za deformacijski kandelaber (kot npr. C2-1, ZIP pole)</t>
  </si>
  <si>
    <t>Dobava in montaža pasivno varnega drogu (v=100km/h, HE, 3 v.razred) - vročecinkan (skladno s SIST EN 1461), h=7 m od tal (8,2m celotna dolžina), za montažo v temelj, prilagojen za direktno montažo svetilke, z izrezom za priklop kablov, opremljen s priključno ploščo, kompletnim ožičenjem, oštevilčen ter postavljen v temelj in povezan na valjanec (kot npr. ZP 1,2-7, ZIPpole).  Kandelaber mora vstrezati standardu SIST EN 40-5, SIST EN 12 767 in III. vetrovni coni.</t>
  </si>
  <si>
    <t xml:space="preserve">S1 LED cestna svetilka, nameščena na h=10m, dim: 558x293x115mm, moči 67W, svetlobni tok min. 8490lm, barva temperaturnega vira 3000K, CRI 70. Svetilka zaščitena pred prahom in vlago IP66, ohišje iz  aluminija, prašno barvano za zaščito pred UV, korozijo in soljo, sive barve, z integriranimi hladilnimi rebri. Ohišje mora imeti majhno površino izpostavljeno vetru (s strani max.0,05m², od spodaj  max.0,16m²). Optika cestna, PMMA leče, visokoodporne na temperature in UV sevanje. Nameščeno ravno, kaljeno steklo debeline 4mm odporno na termalni šok in udarce  (UNI-EN12150-1: 2001). Mehanska odpornost svetilke IK najmanj 09. Možnost natika navpično ali vodoravno na kandelaber debeline 60-76mm, nastavljivost 0 do +20° pri vertikalnem in -20 do +10° horizontalnem natiku. Delovanje svetilke v temperaturnem območju med -30 in +40°C. Življenska doba svetilke &gt;100.000H (L90B10), faktor moči ≥0,9. Prenapetostna zaščita 6/10KV. Svetilke naj ima predvideno redukcijo svetlobnega toka, brez krmilnega kabla (samodejna redukcija preko izračunavanja navidezne sredine noči), kot npr. virtual midnight.Svetilka je dobavljena s konektorjem za hitro montažo.  Svetilka mora biti v probijotični skupini 0 (RG0) v skladu s EN 62471. Svetilka mora ustrezati uredbi o mejnih vrednostih  svetlobnega  onesnaževanja okolja (Ur. List RS št. 81/2007). 
Kot npr. 3475 Mini Giovi W1, 32 LED, 67W, 700mA, 3000K CLD CELL, virtual midnight, proizvajalca Disano iluminazione.                                                                                               
</t>
  </si>
  <si>
    <t xml:space="preserve">S2 LED cestna svetilka, nameščena na h=10m, dim: 558x293x115mm, moči 50W, svetlobni tok min. 6706lm, barva temperaturnega vira 3000K, CRI 70. Svetilka zaščitena pred prahom in vlago IP66, ohišje iz  aluminija, prašno barvano za zaščito pred UV, korozijo in soljo, sive barve, z integriranimi hladilnimi rebri. Ohišje mora imeti majhno površino izpostavljeno vetru (s strani max.0,05m², od spodaj  max.0,16m²). Optika cestna, PMMA leče, visokoodporne na temperature in UV sevanje. Nameščeno ravno, kaljeno steklo debeline 4mm odporno na termalni šok in udarce  (UNI-EN12150-1: 2001). Mehanska odpornost svetilke IK najmanj 09. Možnost natika navpično ali vodoravno na kandelaber debeline 60-76mm, nastavljivost 0 do +20° pri vertikalnem in -20 do +10° horizontalnem natiku. Delovanje svetilke v temperaturnem območju med -30 in +40°C. Življenska doba svetilke &gt;100.000H (L90B10), faktor moči ≥0,9. Prenapetostna zaščita 6/10KV. Svetilke naj ima predvideno redukcijo svetlobnega toka, brez krmilnega kabla (samodejna redukcija preko izračunavanja navidezne sredine noči), kot npr. virtual midnight.Svetilka je dobavljena s konektorjem za hitro montažo.  Svetilka mora biti v probijotični skupini 0 (RG0) v skladu s EN 62471. Svetilka mora ustrezati uredbi o mejnih vrednostih  svetlobnega  onesnaževanja okolja (Ur. List RS št. 81/2007). Svetilka mora imeti ENEC in CE certifikat. Svetilka mora biti skladna z normo EN 13032-4:2015 ; IES LM-79 in LM-80 izdano s strani akreditiranega laboratorija. 
Kot npr. 3475 Mini Giovi W1, 32 LED, 50W, 530mA, 3000K CLD CELL, virtual midnight, proizvajalca Disano iluminazione.                                                                                           
</t>
  </si>
  <si>
    <t xml:space="preserve">S3 LED cestna svetilka, nameščena na h=7m, dim: 558x293x115mm, moči 33W, svetlobni tok min. 4122lm, barva temperaturnega vira 3000K, CRI 70. Svetilka zaščitena pred prahom in vlago IP66, ohišje iz  aluminija, prašno barvano za zaščito pred UV, korozijo in soljo, sive barve, z integriranimi hladilnimi rebri. Ohišje mora imeti majhno površino izpostavljeno vetru (s strani max.0,05m², od spodaj  max.0,16m²). Optika za kolesarske poti, PMMA leče, visokoodporne na temperature in UV sevanje. Nameščeno ravno, kaljeno steklo debeline 4mm odporno na termalni šok in udarce  (UNI-EN12150-1: 2001). Mehanska odpornost svetilke IK najmanj 09. Možnost natika navpično ali vodoravno na kandelaber debeline 60-76mm, nastavljivost 0 do +20° pri vertikalnem in -20 do +10° horizontalnem natiku. Delovanje svetilke v temperaturnem območju med -30 in +40°C. Življenska doba svetilke &gt;100.000H (L90B10), faktor moči ≥0,9. Prenapetostna zaščita 6/10KV. Svetilke naj ima predvideno redukcijo svetlobnega toka, brez krmilnega kabla (samodejna redukcija preko izračunavanja navidezne sredine noči), kot npr. virtual midnight.Svetilka je dobavljena s konektorjem za hitro montažo.  Svetilka mora biti v probijotični skupini 0 (RG0) v skladu s EN 62471. Svetilka mora ustrezati uredbi o mejnih vrednostih  svetlobnega  onesnaževanja okolja (Ur. List RS št. 81/2007). Svetilka mora imeti ENEC in CE certifikat. Svetilka mora biti skladna z normo EN 13032-4:2015 ; IES LM-79 in LM-80 izdano s strani akreditiranega laboratorija. 
Kot npr. 3477 Mini Giovi N1, 16 LED, 33W, 700mA, 3000K CLD CELL, virtual midnight, proizvajalca Disano iluminazione.            </t>
  </si>
  <si>
    <t xml:space="preserve">S4 LED cestna svetilka, nameščena na h=10m, dim: 558x293x115mm, moči 33W, svetlobni tok min. 4705lm, barva temperaturnega vira 3000K, CRI 70. Svetilka zaščitena pred prahom in vlago IP66, ohišje iz  aluminija, prašno barvano za zaščito pred UV, korozijo in soljo, sive barve, z integriranimi hladilnimi rebri. Ohišje mora imeti majhno površino izpostavljeno vetru (s strani max.0,05m², od spodaj  max.0,16m²). Optika, namenska za prehode za pešce, PMMA leče, visokoodporne na temperature in UV sevanje. Nameščeno ravno, kaljeno steklo debeline 4mm odporno na termalni šok in udarce  (UNI-EN12150-1: 2001). Mehanska odpornost svetilke IK najmanj 09. Možnost natika navpično ali vodoravno na kandelaber debeline 60-76mm, nastavljivost 0 do +20° pri vertikalnem in -20 do +10° horizontalnem natiku. Delovanje svetilke v temperaturnem območju med -30 in +40°C. Življenska doba svetilke &gt;100.000H (L90B10), faktor moči ≥0,9. Prenapetostna zaščita 6/10KV. Svetilke naj ima predvideno redukcijo svetlobnega toka, brez krmilnega kabla (samodejna redukcija preko izračunavanja navidezne sredine noči), kot npr. virtual midnight.Svetilka je dobavljena s konektorjem za hitro montažo.  Svetilka mora biti v probijotični skupini 0 (RG0) v skladu s EN 62471. Svetilka mora ustrezati uredbi o mejnih vrednostih  svetlobnega  onesnaževanja okolja (Ur. List RS št. 81/2007). Svetilka mora imeti ENEC in CE certifikat. Svetilka mora biti skladna z normo EN 13032-4:2015 ; IES LM-79 in LM-80 izdano s strani akreditiranega laboratorija. 
Kot npr. 3487 Mini Giovi destro (DX), 32 LED, 33W, 350mA, 3000K CLD CELL, virtual midnight, proizvajalca Disano iluminazione.       </t>
  </si>
  <si>
    <t xml:space="preserve">Povprečni in neposredni stroški priključitve objekta za ostali odjem - omejevalec toka 1x16A (ocena) z izvedbo upravnega postopka priključitve </t>
  </si>
  <si>
    <t>Zaščita in zavarovanje gradbišča</t>
  </si>
  <si>
    <t>Zakoličbe obstoječih ter predvidenih vodov in naprav</t>
  </si>
  <si>
    <t>Izdelava PID in NOV dokumentacije.</t>
  </si>
  <si>
    <t>Nadzor s strani distribucijskega elektro podjetja (po dejanskih stroških)</t>
  </si>
  <si>
    <t>Projektantski nadzor (po dejanskih stroških)</t>
  </si>
  <si>
    <t>Električne meritve s predajo poročila</t>
  </si>
  <si>
    <t>Meritve osvetljenosti s predajo poročila</t>
  </si>
  <si>
    <t>- izdelava podlage iz suhega betona C8/10 v debelini 10cm, polaganje zaščitnih cevi (vključno z distančniki, čepi, tesnili, koleni, ...), obbetoniranje z betonom C8/10, polaganje pocinkanega valjanca FeZn 25x4mm</t>
  </si>
  <si>
    <t xml:space="preserve">Dodatek za pazljiv ročni izkop ob oziroma nad obstoječimi  TK vodi
</t>
  </si>
  <si>
    <t>Izdelava podlage iz suhega betona C8/10 v debelini 10cm, polaganje cevi (vključno z distančniki, čepi, tesnili, koleni, ...), obbetoniranje z betonom C8/10, polaganje pocinkanega valjanca FeZn 25x4mm</t>
  </si>
  <si>
    <t xml:space="preserve">Strojni izkop jame dimenzij 2,2 x 2,2 x 2,0m za izdelavo jaška v terenu III. do IV. ktg., zasip jaška z utrjevanjem ter odvoz odvečnega materiala na deponijo s predajo evidenčnih listov pooblaščenega upraljavca deponije  (9,7m3 x 5) </t>
  </si>
  <si>
    <t xml:space="preserve">Strojni izkop jame dimenzij 1,6 x 1,6 x 1,2 m za izdelavo jaška v terenu III. do IV. ktg., zasip jaška z utrjevanjem ter odvoz odvečnega materiala na deponijo s predajo evidenčnih listov pooblaščenega upraljavca deponije  (3,0m3 x 7) </t>
  </si>
  <si>
    <t>Izdelava kabelskega jaška 1,2x 1,2m, globine 1,2 m z enojnim LTŽ pokrovom nosilnosti  250kN , napisom  telefon in izvedbo uvodnic</t>
  </si>
  <si>
    <t>Izdelava kabelskih jaškov z betonske cevi fi1,0 m, globine 1,0 m z enojnim LTŽ pokrovom nosilnosti 400kN in napisom ELEKTRIKA</t>
  </si>
  <si>
    <t>Rumena  PVC cev f110/3,2 mm skupaj z original čepi, vodotesnimi spoji, distančniki, koleni, …</t>
  </si>
  <si>
    <t>Dobava PVC opozorilnega traku z napisom "POZOR TELEFON"</t>
  </si>
  <si>
    <t>Rušitvena dela potrebna za izvedbo navezave predvidene kabelske kanalizacije na obstoječi jašek kabelske kanalizacije z zidarsko obdelavo uvoda</t>
  </si>
  <si>
    <t>OPOMBA!
Obračun del v zvezi s prestavitvami se izvede po dejanskih količinah opravljenega dela in vgrajanega materiala z vpisom v gradbenih knjigah. Zaščite se izvedejo v obsegu in na način kot ga odredi nadzor upravlalca TK vodov na mestu samem.</t>
  </si>
  <si>
    <t>Kabel do TK 59 4x100x0,6 GM, uvlečen v kabelsko kanalizacijo ter njegova zključitev na kabelskem delilniku</t>
  </si>
  <si>
    <t>Rezanje obstoječih kablov ali odpiranje obstoječe spojke v prometu</t>
  </si>
  <si>
    <t>Dobava in izdelava RAVNE spojke na kablu, s termoplastično izolacijo žil,  premera  0,6 mm, z uporabo večparnih 3M  konektorjev  (MS2) za kabel kapacitete 100 x 4x 0,6 - v prometu</t>
  </si>
  <si>
    <t>Čiščenje in razmaščevanje PE izolacije pri kablih s petrolatom kapacitete do 250x4</t>
  </si>
  <si>
    <t>Električne meritve kablov v  skladišču  na  bobnu, kapacitete do 150x2</t>
  </si>
  <si>
    <t>par</t>
  </si>
  <si>
    <t>Električne  meritve  položenih  kabelskih  dolžin, pred spajanjem</t>
  </si>
  <si>
    <t>Končne električne meritve merilne službe, z  izdelavo merilnih rezultatov</t>
  </si>
  <si>
    <t>Izdelava izvršilnega načrta kabelske kanalizacije ki obsega situacijski in shematski načrt (dwg+M+3K)</t>
  </si>
  <si>
    <t>Izdelava izvršilnega načrta kabelske kanalizacije s potekom kabla in  obsega situacijski vezalni  in shematski načrt (dwg+M+3K)</t>
  </si>
  <si>
    <t>Izdelava izvršilnega načrta kabelskega jaška s potekom kabla in  obsega situacijsko ter plašč jaška (dwg+M+3K)</t>
  </si>
  <si>
    <t>Popravilo obstoječe teh. dokumentacije</t>
  </si>
  <si>
    <t>Zakoličba trase predvidenenih in obstoječih TK vodov</t>
  </si>
  <si>
    <t>Izdelava osnov in vnos trase TK voda v kataster komunalnih naprav</t>
  </si>
  <si>
    <t>Nadzor s strani telekomunikacijskega podjetja (po dejanskih stroških)</t>
  </si>
  <si>
    <t>0001A</t>
  </si>
  <si>
    <t>0001B</t>
  </si>
  <si>
    <t>0001C</t>
  </si>
  <si>
    <t>0001D</t>
  </si>
  <si>
    <t>0001E</t>
  </si>
  <si>
    <t>0001F</t>
  </si>
  <si>
    <t>Morebitne postavke v popisih ali tehničnih poročilih, kjer projektant definira proizvajalca, so orientacijske in služijo le kot definicija v smislu zahtevane kvalitete. Izvajalec lahko enako kvaliteten proizvod kupi tudi pri drugih proizvajalcih.</t>
  </si>
  <si>
    <t>Geomehanski nadzor</t>
  </si>
  <si>
    <t>Izdelava PID in NOV dokumentacije</t>
  </si>
  <si>
    <r>
      <t>Dobava in montaža stalnih tabel izdelanih skladno z "Navodili organa upravljanja na področju komuniciranja vsebin kohezijske politike v programskem obdobju 2014-2020"</t>
    </r>
    <r>
      <rPr>
        <sz val="11"/>
        <color theme="1"/>
        <rFont val="Calibri"/>
        <family val="2"/>
        <charset val="238"/>
        <scheme val="minor"/>
      </rPr>
      <t xml:space="preserve"> </t>
    </r>
  </si>
  <si>
    <t>Izdelava nevezane nosilne plasti enakomerno zrnatega drobljenca D22 iz kamnine v debelini plasti do 30 cm za začasno preusmeritev prometa med gradnjo</t>
  </si>
  <si>
    <t>Izdelava zgornje nosilne plasti bituminiziranega drobljenca  AC 16 base B50/70, A4 v debelini 5 cm za začasno preusmeritev prometa med gradnjo</t>
  </si>
  <si>
    <t>- vse stroške za zagotavljanje varnosti in zdravja pri delu, stroške izdelave varnostnega načrta in vsa dela, ki izhajajo iz zahtev varnostnega načrta</t>
  </si>
  <si>
    <r>
      <t xml:space="preserve">V navedeni postavki </t>
    </r>
    <r>
      <rPr>
        <b/>
        <sz val="11"/>
        <rFont val="Arial"/>
        <family val="2"/>
        <charset val="238"/>
      </rPr>
      <t>0018</t>
    </r>
    <r>
      <rPr>
        <sz val="11"/>
        <rFont val="Arial"/>
        <family val="2"/>
        <charset val="238"/>
      </rPr>
      <t xml:space="preserve"> zavihka </t>
    </r>
    <r>
      <rPr>
        <b/>
        <sz val="11"/>
        <rFont val="Arial"/>
        <family val="2"/>
        <charset val="238"/>
      </rPr>
      <t>I. CESTA; 1. PREDDELA,</t>
    </r>
    <r>
      <rPr>
        <sz val="11"/>
        <rFont val="Arial"/>
        <family val="2"/>
        <charset val="238"/>
      </rPr>
      <t xml:space="preserve"> je ocenjena vrednost stroškov koncesionarja za postavitev in vzdrževanje prometne signalizacije v času gradnje. V ceni so zajeti predvideni stroški koncesionarja za postavitev in vzdrževanje prometne signaliazacije za čas gradnje. Vsi ostali stroški izdelave elaborata, vodenja prometa v času gradnje, izvedbe začasnih zavarovanj in vzdrževanje voznih površin so strošek izvajalca.</t>
    </r>
  </si>
  <si>
    <t>V postavkah kjer zemeljska dela niso posebej zavedena so le ta zajeta v sklopu osnovnih postavk za zemeljska dela.</t>
  </si>
  <si>
    <t xml:space="preserve">Izdelave izpolnjenih obrazcev za vnos podatkov v naročnikovo evidenco cestnih podatkov (BCP). </t>
  </si>
  <si>
    <t xml:space="preserve">Izdelave geodetskega načrta novega stanja. </t>
  </si>
  <si>
    <t>Zakoličba mejnih točk - Določitev in preverjanje položajev, višin in smeri - območje priključkov</t>
  </si>
  <si>
    <t>Obnova in zavarovanje zakoličbe trase komunalnih vodov v ravninskem terenu</t>
  </si>
  <si>
    <t>Naprava gradbenih profilov z zavarovanjem</t>
  </si>
  <si>
    <t xml:space="preserve">Porušitev in odstranitev robnikov z odvozom na trajno deponijo </t>
  </si>
  <si>
    <t>Posek in odstranitev grmovja z odvozom na trajno deponijo</t>
  </si>
  <si>
    <t>Porušitev in odstranitev asfaltnih plasti z odvozom na trajno deponijo</t>
  </si>
  <si>
    <t>Odlaganje odpadnega materiala od izkopa na trajno deponijo</t>
  </si>
  <si>
    <t>Rušenje in odstranitev kulir plošč z odvozom na trajno deponijo</t>
  </si>
  <si>
    <t xml:space="preserve">Nakladanje in prevoz materiala od izkopa na razdaljo do 30 km </t>
  </si>
  <si>
    <t>- odvoz odvečnega materiala na trajno deponijo s predajo evidenčnih listov pooblaščenega upraljavca deponije</t>
  </si>
  <si>
    <t xml:space="preserve">Strojni izkop jame dimenzij 1,6 x 1,6 x 1,2 m za izdelavo jaška v terenu III. do IV. ktg., zasip jaška z utrjevanjem ter odvoz odvečnega materiala na trajno deponijo s predajo evidenčnih listov pooblaščenega upraljavca deponije  (3,07 m3 x 1) </t>
  </si>
  <si>
    <t xml:space="preserve">Strojni izkop jame dimenzij 1,4 x 1,4 x 1,2 m za izdelavo jaška v terenu III. do IV. ktg., zasip jaška z utrjevanjem ter odvoz odvečnega materiala na trajno deponijo s predajo evidenčnih listov pooblaščenega upraljavca deponije  (2,35 m3 x 19) </t>
  </si>
  <si>
    <t>Strojni izkop jame za temelje kandelabrov CR dim.:1,8 x 1,5 x 1,5 m, v terenu III.-IV.ktg., zasip in planiranje, odvoz odvečnega materiala na trajno deponijo (4,05 m3 x 2)</t>
  </si>
  <si>
    <t>Izdelava temelja za drog JR, dimenzij 0,7 x 0,7 x1,55m z razširitvami in uvodi, vgradnja cevi fi250 mm (do globine 1,0m) za postavitev kandelabra, zasutje kandelabra z mivko in zalitje vrha temelja z betonom (0,9 m3 x 28) (drog h=7m), komplet z zasipanjem, odvoz odvečnega materiala na trajno  deponijo</t>
  </si>
  <si>
    <t xml:space="preserve">Nabava, dovoz in sajenje sadik drevorednih dreves Juglans Regia (navadni oreh) ali Castanea sativa  (navadni kostanj), obseg 12/14 cm, s koreninsko grudo;  izkop jame velikosti 80 cm x 80 cm x 80 cm oz. v velikosti 1,5 x velikost koreninske grude na predhodno urejen, izravnan teren, odvoz mrtvice, sajenje z dodatkom humozne zemlje in založnega gnojila, nabava, postavitev in vez k trem zaščitnim opornim kolom Ф 6 cm, višine 250 cm), ureditev zalivalne kotanje, zalivanje. </t>
  </si>
  <si>
    <t>Nabava, dovoz in sajenje grmovnic Prunus laurocerasus (lovorikovec), višina sadike 80 – 100 cm (sadika s koreninsko balo, 2x presajena), nabava in dovoz rodovitne zemlje in založnega gnojila, izkop jame velikosti 30 cm x 30 cm x 40 cm oz. v velikosti 1,5 x velikost koreninske grude na predhodno urejen, izravnan teren, odvoz mrtvice, sajenje z dodatkom humozne zemlje in založnega gnojila, zalivanje.</t>
  </si>
  <si>
    <t>Nabava, dovoz in sajenje grmovnic Lonicero nitida »Maigrun« (kosteničevje), višina sadike 30 - 40 cm, nabava in dovoz rodovitne zemlje in založnega gnojila, izkop jame velikosti 30 cm x 30 cm x 40 cm oz. v velikosti 1,5 x velikost koreninske grude na predhodno urejen, izravnan teren, odvoz mrtvice, sajenje z dodatkom humozne zemlje in založnega gnojila, zalivanje.</t>
  </si>
  <si>
    <t>Nabava, dovoz in sajenje grmovnic Berberis thunbergii 'Atropurpurea Nana' (pritlikavi rdečelistni tunbergov češmin), višina sadike 30 - 40 cm, nabava in dovoz rodovitne zemlje in založnega gnojila, izkop jame velikosti 30 cm x 30 cm x 40 cm oz. v velikosti 1,5 x velikost koreninske grude na predhodno urejen, izravnan teren, odvoz mrtvice, sajenje z dodatkom humozne zemlje in založnega gnojila, zalivanje.</t>
  </si>
  <si>
    <t>Nabava, dovoz in sajenje grmovnic Berberis thunbergii 'Bonanza Gold' (pritlikavi rumenolistni češmin), višina sadike 30 - 40 cm, nabava in dovoz rodovitne zemlje in založnega gnojila, izkop jame velikosti 30 cm x 30 cm x 40 cm oz. v velikosti 1,5 x velikost koreninske grude na predhodno urejen, izravnan teren, odvoz mrtvice, sajenje z dodatkom humozne zemlje in založnega gnojila, zalivanje.</t>
  </si>
  <si>
    <t>Nabava, dovoz in sajenje grmovnic Euonymus fortunei 'Emerald'n Gold' (rumeno pisana plazeča trdoleska), višina sadike 30 - 40 cm, nabava in dovoz rodovitne zemlje in založnega gnojila, izkop jame velikosti 30 cm x 30 cm x 40 cm oz. v velikosti 1,5 x velikost koreninske grude na predhodno urejen, izravnan teren, odvoz mrtvice, sajenje z dodatkom humozne zemlje in založnega gnojila, zalivanje.</t>
  </si>
  <si>
    <t xml:space="preserve">Nabava, dovoz in sajenje sadik grmovnic Corylus avellana (Laska) ali Mespilus germanica (navadna nešplja), sadika v loncu; položitev folije za zaščito proti plevelom, sajenje na predhodno urejen, izravnan teren z dodajanjem založnega gnojila in humozne zemlje, zalivanje. </t>
  </si>
  <si>
    <t>Opis 
postavke</t>
  </si>
  <si>
    <t>Odpiranje in izdelava RAZCEPNE spojke na CEVNIH kablih TK59-GM, z uporabo večparnih "MS2" konektorjev in toploskrčljive spojke za kable;  do 50 x 4 x 0,6 - v prometu</t>
  </si>
  <si>
    <t>OSTALA DELA</t>
  </si>
  <si>
    <t>0001 A</t>
  </si>
  <si>
    <t>0001 B</t>
  </si>
  <si>
    <t>0001 C</t>
  </si>
  <si>
    <t>0001 D</t>
  </si>
  <si>
    <t>0001 E</t>
  </si>
  <si>
    <t>0001 F</t>
  </si>
  <si>
    <t>0001 G</t>
  </si>
  <si>
    <t>Izdelava tehnološko ekonomskega elaborata</t>
  </si>
  <si>
    <t>Izdelava tehnološko ekonomskega elaborata in elaborata preprečevanja in zmanjševanja emisij delcev iz gradbišča.</t>
  </si>
  <si>
    <t>KPL</t>
  </si>
  <si>
    <t>Izvedba vodotesnih kanalizacijskih priključkov požiralnikov iz PVC cevi preseka DN200mm (SN8), komplet z izkopom, zasipom, priključitvijo na kanal vključno s polnim obbetoniranjem cevi</t>
  </si>
  <si>
    <t>Rezkanje asfaltnih plasti debeline do 10 cm z odvozom na trajno deponijo</t>
  </si>
  <si>
    <t>Nepredvidena dela (10% od del obseganih v točkah I., II. III. in IV.)</t>
  </si>
  <si>
    <r>
      <t xml:space="preserve">Izdelava obrabnozaporne plasti bitumenskega betona AC 11 surf B50/70, A4, </t>
    </r>
    <r>
      <rPr>
        <sz val="12"/>
        <color rgb="FFFF0000"/>
        <rFont val="Calibri"/>
        <family val="2"/>
        <charset val="238"/>
        <scheme val="minor"/>
      </rPr>
      <t>Z2</t>
    </r>
    <r>
      <rPr>
        <sz val="12"/>
        <rFont val="Calibri"/>
        <family val="2"/>
        <charset val="238"/>
        <scheme val="minor"/>
      </rPr>
      <t xml:space="preserve">  v debelini </t>
    </r>
    <r>
      <rPr>
        <sz val="12"/>
        <color rgb="FFFF0000"/>
        <rFont val="Calibri"/>
        <family val="2"/>
        <charset val="238"/>
        <scheme val="minor"/>
      </rPr>
      <t>3,5 cm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</si>
</sst>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 &quot;€&quot;"/>
    <numFmt numFmtId="165" formatCode="#,##0.00\ \€"/>
    <numFmt numFmtId="166" formatCode="_-* #,##0.00\ _S_I_T_-;\-* #,##0.00\ _S_I_T_-;_-* &quot;-&quot;??\ _S_I_T_-;_-@_-"/>
    <numFmt numFmtId="167" formatCode="0000"/>
    <numFmt numFmtId="168" formatCode="#,##0.0000"/>
    <numFmt numFmtId="169" formatCode="#,##0.0"/>
    <numFmt numFmtId="170" formatCode="dd/mm/yy"/>
    <numFmt numFmtId="171" formatCode="_-* #,##0\ _€_-;\-* #,##0\ _€_-;_-* &quot;-&quot;\ _€_-;_-@_-"/>
    <numFmt numFmtId="172" formatCode="_-* #,##0.00\ &quot;SIT&quot;_-;\-* #,##0.00\ &quot;SIT&quot;_-;_-* &quot;-&quot;??\ &quot;SIT&quot;_-;_-@_-"/>
    <numFmt numFmtId="173" formatCode="0.00_)"/>
  </numFmts>
  <fonts count="27">
    <font>
      <sz val="11"/>
      <color theme="1"/>
      <name val="Calibri"/>
      <family val="2"/>
      <charset val="238"/>
      <scheme val="minor"/>
    </font>
    <font>
      <sz val="10"/>
      <name val="Times New Roman"/>
      <family val="1"/>
      <charset val="238"/>
    </font>
    <font>
      <sz val="10"/>
      <name val="Arial CE"/>
      <family val="2"/>
      <charset val="238"/>
    </font>
    <font>
      <sz val="10"/>
      <name val="Arial CE"/>
      <charset val="238"/>
    </font>
    <font>
      <sz val="10"/>
      <name val="Arial"/>
      <family val="2"/>
      <charset val="238"/>
    </font>
    <font>
      <sz val="11"/>
      <color theme="1"/>
      <name val="Calibri"/>
      <family val="2"/>
      <charset val="238"/>
      <scheme val="minor"/>
    </font>
    <font>
      <sz val="10"/>
      <name val="Arial"/>
      <family val="2"/>
      <charset val="238"/>
    </font>
    <font>
      <sz val="11"/>
      <color theme="1"/>
      <name val="Arial"/>
      <family val="2"/>
      <charset val="238"/>
    </font>
    <font>
      <b/>
      <sz val="11"/>
      <name val="Arial"/>
      <family val="2"/>
      <charset val="238"/>
    </font>
    <font>
      <sz val="11"/>
      <name val="Arial"/>
      <family val="2"/>
      <charset val="238"/>
    </font>
    <font>
      <b/>
      <sz val="14"/>
      <color theme="4"/>
      <name val="Arial"/>
      <family val="2"/>
      <charset val="238"/>
    </font>
    <font>
      <b/>
      <sz val="11"/>
      <color theme="4"/>
      <name val="Arial"/>
      <family val="2"/>
      <charset val="238"/>
    </font>
    <font>
      <b/>
      <u/>
      <sz val="11"/>
      <name val="Arial"/>
      <family val="2"/>
      <charset val="238"/>
    </font>
    <font>
      <i/>
      <sz val="11"/>
      <name val="Arial"/>
      <family val="2"/>
      <charset val="238"/>
    </font>
    <font>
      <sz val="11"/>
      <color rgb="FFFF0000"/>
      <name val="Arial"/>
      <family val="2"/>
      <charset val="238"/>
    </font>
    <font>
      <b/>
      <i/>
      <sz val="11"/>
      <name val="Arial"/>
      <family val="2"/>
      <charset val="238"/>
    </font>
    <font>
      <b/>
      <sz val="12"/>
      <color rgb="FF5B37D5"/>
      <name val="Calibri"/>
      <family val="2"/>
      <charset val="238"/>
      <scheme val="minor"/>
    </font>
    <font>
      <sz val="12"/>
      <name val="Calibri"/>
      <family val="2"/>
      <charset val="238"/>
      <scheme val="minor"/>
    </font>
    <font>
      <b/>
      <sz val="12"/>
      <name val="Calibri"/>
      <family val="2"/>
      <charset val="238"/>
      <scheme val="minor"/>
    </font>
    <font>
      <i/>
      <sz val="10"/>
      <name val="Calibri"/>
      <family val="2"/>
      <charset val="238"/>
      <scheme val="minor"/>
    </font>
    <font>
      <i/>
      <sz val="10"/>
      <name val="SL Dutch"/>
    </font>
    <font>
      <sz val="10"/>
      <name val="Arial CE"/>
    </font>
    <font>
      <sz val="10"/>
      <color theme="1"/>
      <name val="Arial Narrow"/>
      <family val="2"/>
      <charset val="238"/>
    </font>
    <font>
      <i/>
      <sz val="12"/>
      <name val="Calibri"/>
      <family val="2"/>
      <charset val="238"/>
      <scheme val="minor"/>
    </font>
    <font>
      <sz val="10"/>
      <name val="SL Dutch"/>
      <charset val="238"/>
    </font>
    <font>
      <sz val="10"/>
      <name val="HelveticaPS"/>
      <family val="1"/>
      <charset val="238"/>
    </font>
    <font>
      <sz val="12"/>
      <color rgb="FFFF000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22"/>
      </patternFill>
    </fill>
    <fill>
      <patternFill patternType="solid">
        <fgColor theme="4" tint="0.59999389629810485"/>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s>
  <cellStyleXfs count="76">
    <xf numFmtId="0" fontId="0" fillId="0" borderId="0"/>
    <xf numFmtId="0" fontId="1" fillId="0" borderId="0"/>
    <xf numFmtId="0" fontId="4" fillId="0" borderId="0"/>
    <xf numFmtId="0" fontId="4" fillId="0" borderId="0"/>
    <xf numFmtId="166" fontId="4"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9" fontId="2" fillId="0" borderId="0" applyFill="0" applyBorder="0" applyAlignment="0" applyProtection="0"/>
    <xf numFmtId="0" fontId="4" fillId="0" borderId="0"/>
    <xf numFmtId="1" fontId="20" fillId="0" borderId="0"/>
    <xf numFmtId="0" fontId="21" fillId="0" borderId="0"/>
    <xf numFmtId="4" fontId="22" fillId="0" borderId="0">
      <alignment wrapText="1"/>
    </xf>
    <xf numFmtId="171" fontId="4" fillId="0" borderId="0" applyFont="0" applyFill="0" applyBorder="0" applyAlignment="0" applyProtection="0"/>
    <xf numFmtId="166" fontId="21" fillId="0" borderId="0" applyFont="0" applyFill="0" applyBorder="0" applyAlignment="0" applyProtection="0"/>
    <xf numFmtId="172" fontId="21" fillId="0" borderId="0" applyFont="0" applyBorder="0" applyProtection="0">
      <alignment vertical="top" wrapText="1"/>
    </xf>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173" fontId="25" fillId="0" borderId="0"/>
    <xf numFmtId="0" fontId="24" fillId="0" borderId="0"/>
    <xf numFmtId="0" fontId="4" fillId="0" borderId="0"/>
    <xf numFmtId="9" fontId="4" fillId="0" borderId="0" applyFont="0" applyFill="0" applyBorder="0" applyAlignment="0" applyProtection="0"/>
    <xf numFmtId="43" fontId="4" fillId="0" borderId="0" applyFont="0" applyFill="0" applyBorder="0" applyAlignment="0" applyProtection="0"/>
  </cellStyleXfs>
  <cellXfs count="222">
    <xf numFmtId="0" fontId="0" fillId="0" borderId="0" xfId="0"/>
    <xf numFmtId="0" fontId="10" fillId="4" borderId="0" xfId="3" applyFont="1" applyFill="1" applyAlignment="1">
      <alignment horizontal="left" vertical="top"/>
    </xf>
    <xf numFmtId="0" fontId="12" fillId="0" borderId="0" xfId="3" applyFont="1"/>
    <xf numFmtId="0" fontId="9" fillId="0" borderId="0" xfId="3" applyFont="1"/>
    <xf numFmtId="0" fontId="8" fillId="0" borderId="0" xfId="3" applyFont="1" applyAlignment="1">
      <alignment vertical="top"/>
    </xf>
    <xf numFmtId="1" fontId="13" fillId="0" borderId="0" xfId="3" applyNumberFormat="1" applyFont="1" applyAlignment="1">
      <alignment wrapText="1"/>
    </xf>
    <xf numFmtId="1" fontId="13" fillId="0" borderId="0" xfId="7" applyNumberFormat="1" applyFont="1" applyAlignment="1">
      <alignment wrapText="1"/>
    </xf>
    <xf numFmtId="4" fontId="14" fillId="0" borderId="0" xfId="3" applyNumberFormat="1" applyFont="1" applyAlignment="1">
      <alignment horizontal="right"/>
    </xf>
    <xf numFmtId="0" fontId="15" fillId="0" borderId="0" xfId="3" applyFont="1"/>
    <xf numFmtId="0" fontId="15" fillId="0" borderId="0" xfId="3" applyFont="1" applyAlignment="1">
      <alignment vertical="top"/>
    </xf>
    <xf numFmtId="0" fontId="9" fillId="0" borderId="0" xfId="3" applyFont="1" applyAlignment="1">
      <alignment vertical="top"/>
    </xf>
    <xf numFmtId="167" fontId="9" fillId="0" borderId="5" xfId="3" applyNumberFormat="1" applyFont="1" applyBorder="1" applyAlignment="1">
      <alignment horizontal="center" vertical="top"/>
    </xf>
    <xf numFmtId="4" fontId="9" fillId="0" borderId="5" xfId="3" applyNumberFormat="1" applyFont="1" applyBorder="1" applyAlignment="1">
      <alignment horizontal="right" vertical="top" wrapText="1"/>
    </xf>
    <xf numFmtId="4" fontId="9" fillId="0" borderId="0" xfId="3" applyNumberFormat="1" applyFont="1"/>
    <xf numFmtId="0" fontId="9" fillId="0" borderId="0" xfId="3" applyFont="1" applyAlignment="1">
      <alignment vertical="top" wrapText="1"/>
    </xf>
    <xf numFmtId="0" fontId="8" fillId="0" borderId="0" xfId="3" applyFont="1" applyAlignment="1">
      <alignment horizontal="left" vertical="top"/>
    </xf>
    <xf numFmtId="0" fontId="9" fillId="0" borderId="0" xfId="3" applyFont="1" applyAlignment="1">
      <alignment horizontal="center" vertical="top"/>
    </xf>
    <xf numFmtId="4" fontId="17" fillId="0" borderId="0" xfId="0" applyNumberFormat="1" applyFont="1" applyAlignment="1" applyProtection="1">
      <alignment horizontal="right" vertical="top"/>
      <protection locked="0"/>
    </xf>
    <xf numFmtId="4" fontId="18" fillId="4" borderId="3" xfId="0" applyNumberFormat="1" applyFont="1" applyFill="1" applyBorder="1" applyAlignment="1" applyProtection="1">
      <alignment horizontal="right" vertical="top"/>
      <protection locked="0"/>
    </xf>
    <xf numFmtId="4" fontId="17" fillId="0" borderId="9" xfId="0" applyNumberFormat="1" applyFont="1" applyBorder="1" applyAlignment="1" applyProtection="1">
      <alignment horizontal="right" vertical="top"/>
      <protection locked="0"/>
    </xf>
    <xf numFmtId="4" fontId="18" fillId="5" borderId="12" xfId="0" applyNumberFormat="1" applyFont="1" applyFill="1" applyBorder="1" applyAlignment="1" applyProtection="1">
      <alignment horizontal="right" vertical="top"/>
      <protection locked="0"/>
    </xf>
    <xf numFmtId="4" fontId="17" fillId="2" borderId="1" xfId="0" applyNumberFormat="1" applyFont="1" applyFill="1" applyBorder="1" applyAlignment="1" applyProtection="1">
      <alignment horizontal="right" vertical="top" shrinkToFit="1"/>
      <protection locked="0"/>
    </xf>
    <xf numFmtId="4" fontId="18" fillId="3" borderId="3" xfId="0" applyNumberFormat="1" applyFont="1" applyFill="1" applyBorder="1" applyAlignment="1" applyProtection="1">
      <alignment horizontal="right" vertical="top"/>
      <protection locked="0"/>
    </xf>
    <xf numFmtId="4" fontId="17" fillId="0" borderId="3" xfId="0" applyNumberFormat="1" applyFont="1" applyBorder="1" applyAlignment="1" applyProtection="1">
      <alignment horizontal="right" vertical="top"/>
      <protection locked="0"/>
    </xf>
    <xf numFmtId="4" fontId="18" fillId="6" borderId="16" xfId="0" applyNumberFormat="1" applyFont="1" applyFill="1" applyBorder="1" applyAlignment="1" applyProtection="1">
      <alignment horizontal="right" vertical="top"/>
      <protection locked="0"/>
    </xf>
    <xf numFmtId="4" fontId="17" fillId="0" borderId="5" xfId="0" applyNumberFormat="1" applyFont="1" applyBorder="1" applyAlignment="1" applyProtection="1">
      <alignment horizontal="right" vertical="top"/>
      <protection locked="0"/>
    </xf>
    <xf numFmtId="0" fontId="10" fillId="4" borderId="0" xfId="0" applyFont="1" applyFill="1" applyAlignment="1" applyProtection="1">
      <alignment horizontal="left" vertical="top"/>
    </xf>
    <xf numFmtId="0" fontId="11" fillId="4" borderId="0" xfId="0" applyFont="1" applyFill="1" applyAlignment="1" applyProtection="1">
      <alignment horizontal="left" vertical="top"/>
    </xf>
    <xf numFmtId="4" fontId="11" fillId="4" borderId="0" xfId="0" applyNumberFormat="1" applyFont="1" applyFill="1" applyAlignment="1" applyProtection="1">
      <alignment horizontal="left" vertical="top"/>
    </xf>
    <xf numFmtId="0" fontId="9" fillId="0" borderId="0" xfId="1" applyFont="1" applyProtection="1"/>
    <xf numFmtId="0" fontId="8" fillId="0" borderId="0" xfId="1" applyFont="1" applyProtection="1"/>
    <xf numFmtId="4" fontId="8" fillId="0" borderId="0" xfId="1" applyNumberFormat="1" applyFont="1" applyProtection="1"/>
    <xf numFmtId="0" fontId="13" fillId="0" borderId="0" xfId="0" applyFont="1" applyAlignment="1" applyProtection="1">
      <alignment vertical="top"/>
    </xf>
    <xf numFmtId="0" fontId="8" fillId="0" borderId="0" xfId="0" applyFont="1" applyProtection="1"/>
    <xf numFmtId="4" fontId="8" fillId="0" borderId="0" xfId="0" applyNumberFormat="1" applyFont="1" applyProtection="1"/>
    <xf numFmtId="0" fontId="13" fillId="0" borderId="17" xfId="0" applyFont="1" applyBorder="1" applyAlignment="1" applyProtection="1">
      <alignment vertical="top"/>
    </xf>
    <xf numFmtId="0" fontId="8" fillId="0" borderId="18" xfId="0" applyFont="1" applyBorder="1" applyProtection="1"/>
    <xf numFmtId="4" fontId="8" fillId="0" borderId="19" xfId="0" applyNumberFormat="1" applyFont="1" applyBorder="1" applyProtection="1"/>
    <xf numFmtId="0" fontId="8" fillId="0" borderId="6" xfId="1" applyFont="1" applyBorder="1" applyAlignment="1" applyProtection="1">
      <alignment horizontal="center"/>
    </xf>
    <xf numFmtId="4" fontId="8" fillId="0" borderId="7" xfId="1" applyNumberFormat="1" applyFont="1" applyBorder="1" applyProtection="1"/>
    <xf numFmtId="0" fontId="9" fillId="0" borderId="11" xfId="1" applyFont="1" applyBorder="1" applyAlignment="1" applyProtection="1">
      <alignment horizontal="center"/>
    </xf>
    <xf numFmtId="0" fontId="8" fillId="0" borderId="0" xfId="1" applyFont="1" applyAlignment="1" applyProtection="1"/>
    <xf numFmtId="4" fontId="7" fillId="0" borderId="13" xfId="0" applyNumberFormat="1" applyFont="1" applyBorder="1" applyProtection="1"/>
    <xf numFmtId="0" fontId="8" fillId="0" borderId="20" xfId="1" applyFont="1" applyBorder="1" applyProtection="1"/>
    <xf numFmtId="0" fontId="8" fillId="0" borderId="21" xfId="1" applyFont="1" applyBorder="1" applyProtection="1"/>
    <xf numFmtId="4" fontId="8" fillId="0" borderId="10" xfId="1" applyNumberFormat="1" applyFont="1" applyBorder="1" applyProtection="1"/>
    <xf numFmtId="0" fontId="9" fillId="0" borderId="6" xfId="1" applyFont="1" applyBorder="1" applyProtection="1"/>
    <xf numFmtId="4" fontId="9" fillId="0" borderId="7" xfId="1" applyNumberFormat="1" applyFont="1" applyBorder="1" applyProtection="1"/>
    <xf numFmtId="0" fontId="9" fillId="0" borderId="6" xfId="1" applyFont="1" applyBorder="1" applyAlignment="1" applyProtection="1">
      <alignment horizontal="center"/>
    </xf>
    <xf numFmtId="9" fontId="13" fillId="0" borderId="0" xfId="1" applyNumberFormat="1" applyFont="1" applyProtection="1"/>
    <xf numFmtId="4" fontId="8" fillId="0" borderId="13" xfId="1" applyNumberFormat="1" applyFont="1" applyBorder="1" applyProtection="1"/>
    <xf numFmtId="0" fontId="7" fillId="0" borderId="6" xfId="0" applyFont="1" applyBorder="1" applyProtection="1"/>
    <xf numFmtId="0" fontId="7" fillId="0" borderId="0" xfId="0" applyFont="1" applyProtection="1"/>
    <xf numFmtId="4" fontId="7" fillId="0" borderId="7" xfId="0" applyNumberFormat="1" applyFont="1" applyBorder="1" applyProtection="1"/>
    <xf numFmtId="4" fontId="7" fillId="0" borderId="0" xfId="0" applyNumberFormat="1" applyFont="1" applyProtection="1"/>
    <xf numFmtId="168" fontId="8" fillId="0" borderId="0" xfId="1" applyNumberFormat="1" applyFont="1" applyProtection="1"/>
    <xf numFmtId="0" fontId="9" fillId="0" borderId="5" xfId="3" applyFont="1" applyFill="1" applyBorder="1" applyAlignment="1">
      <alignment horizontal="left" vertical="top" wrapText="1"/>
    </xf>
    <xf numFmtId="4" fontId="8" fillId="0" borderId="0" xfId="1" applyNumberFormat="1" applyFont="1" applyAlignment="1" applyProtection="1">
      <alignment horizontal="left"/>
    </xf>
    <xf numFmtId="1" fontId="13" fillId="0" borderId="0" xfId="3" applyNumberFormat="1" applyFont="1" applyAlignment="1" applyProtection="1">
      <alignment wrapText="1"/>
    </xf>
    <xf numFmtId="0" fontId="16" fillId="0" borderId="0" xfId="0" applyFont="1" applyAlignment="1" applyProtection="1">
      <alignment horizontal="center" vertical="top"/>
      <protection locked="0"/>
    </xf>
    <xf numFmtId="0" fontId="16" fillId="0" borderId="0" xfId="0" applyFont="1" applyAlignment="1" applyProtection="1">
      <alignment horizontal="left" vertical="top"/>
      <protection locked="0"/>
    </xf>
    <xf numFmtId="4" fontId="17" fillId="0" borderId="0" xfId="0" applyNumberFormat="1" applyFont="1" applyAlignment="1" applyProtection="1">
      <alignment horizontal="right" vertical="top" wrapText="1"/>
      <protection locked="0"/>
    </xf>
    <xf numFmtId="0" fontId="17" fillId="0" borderId="0" xfId="0" applyFont="1" applyAlignment="1" applyProtection="1">
      <alignment horizontal="right" vertical="top"/>
      <protection locked="0"/>
    </xf>
    <xf numFmtId="0" fontId="17" fillId="0" borderId="0" xfId="0" applyFont="1" applyAlignment="1" applyProtection="1">
      <alignment vertical="top"/>
      <protection locked="0"/>
    </xf>
    <xf numFmtId="0" fontId="19" fillId="0" borderId="0" xfId="0" applyFont="1" applyAlignment="1" applyProtection="1">
      <alignment horizontal="left"/>
      <protection locked="0"/>
    </xf>
    <xf numFmtId="49" fontId="17" fillId="0" borderId="0" xfId="0" applyNumberFormat="1" applyFont="1" applyAlignment="1" applyProtection="1">
      <alignment horizontal="left" vertical="top"/>
      <protection locked="0"/>
    </xf>
    <xf numFmtId="0" fontId="18" fillId="4" borderId="2" xfId="0" applyFont="1" applyFill="1" applyBorder="1" applyAlignment="1" applyProtection="1">
      <alignment horizontal="left" vertical="top"/>
      <protection locked="0"/>
    </xf>
    <xf numFmtId="0" fontId="18" fillId="4" borderId="3" xfId="0" applyFont="1" applyFill="1" applyBorder="1" applyAlignment="1" applyProtection="1">
      <alignment horizontal="left" vertical="top"/>
      <protection locked="0"/>
    </xf>
    <xf numFmtId="0" fontId="17" fillId="0" borderId="6" xfId="0" applyFont="1" applyBorder="1" applyAlignment="1" applyProtection="1">
      <alignment horizontal="right" vertical="top"/>
      <protection locked="0"/>
    </xf>
    <xf numFmtId="49" fontId="17" fillId="0" borderId="6" xfId="0" applyNumberFormat="1" applyFont="1" applyBorder="1" applyAlignment="1" applyProtection="1">
      <alignment horizontal="left" vertical="top"/>
      <protection locked="0"/>
    </xf>
    <xf numFmtId="49" fontId="18" fillId="0" borderId="0" xfId="0" applyNumberFormat="1" applyFont="1" applyAlignment="1" applyProtection="1">
      <alignment horizontal="left" vertical="top"/>
      <protection locked="0"/>
    </xf>
    <xf numFmtId="0" fontId="17" fillId="0" borderId="0" xfId="0" applyFont="1" applyAlignment="1" applyProtection="1">
      <alignment horizontal="left" vertical="top"/>
      <protection locked="0"/>
    </xf>
    <xf numFmtId="4" fontId="17" fillId="0" borderId="7" xfId="0" applyNumberFormat="1" applyFont="1" applyBorder="1" applyAlignment="1" applyProtection="1">
      <alignment horizontal="right" vertical="top"/>
      <protection locked="0"/>
    </xf>
    <xf numFmtId="4" fontId="17" fillId="0" borderId="6" xfId="0" applyNumberFormat="1" applyFont="1" applyBorder="1" applyAlignment="1" applyProtection="1">
      <alignment horizontal="right" vertical="top" shrinkToFit="1"/>
      <protection locked="0"/>
    </xf>
    <xf numFmtId="4" fontId="17" fillId="0" borderId="0" xfId="0" applyNumberFormat="1" applyFont="1" applyAlignment="1" applyProtection="1">
      <alignment horizontal="center" vertical="top" shrinkToFit="1"/>
      <protection locked="0"/>
    </xf>
    <xf numFmtId="49" fontId="18" fillId="0" borderId="6" xfId="0" applyNumberFormat="1" applyFont="1" applyBorder="1" applyAlignment="1" applyProtection="1">
      <alignment horizontal="center" vertical="top"/>
      <protection locked="0"/>
    </xf>
    <xf numFmtId="0" fontId="18" fillId="0" borderId="0" xfId="0" applyFont="1" applyAlignment="1" applyProtection="1">
      <alignment horizontal="left" vertical="top" wrapText="1"/>
      <protection locked="0"/>
    </xf>
    <xf numFmtId="4" fontId="18" fillId="0" borderId="0" xfId="0" applyNumberFormat="1" applyFont="1" applyAlignment="1" applyProtection="1">
      <alignment horizontal="right" vertical="top"/>
      <protection locked="0"/>
    </xf>
    <xf numFmtId="4" fontId="18" fillId="0" borderId="7" xfId="0" applyNumberFormat="1" applyFont="1" applyBorder="1" applyAlignment="1" applyProtection="1">
      <alignment horizontal="right" vertical="top" wrapText="1"/>
      <protection locked="0"/>
    </xf>
    <xf numFmtId="164" fontId="17" fillId="0" borderId="6" xfId="0" applyNumberFormat="1" applyFont="1" applyBorder="1" applyAlignment="1" applyProtection="1">
      <alignment horizontal="right" vertical="top"/>
      <protection locked="0"/>
    </xf>
    <xf numFmtId="164" fontId="17" fillId="0" borderId="0" xfId="0" applyNumberFormat="1" applyFont="1" applyAlignment="1" applyProtection="1">
      <alignment horizontal="left" vertical="top" wrapText="1"/>
      <protection locked="0"/>
    </xf>
    <xf numFmtId="164" fontId="18" fillId="0" borderId="6" xfId="0" applyNumberFormat="1" applyFont="1" applyBorder="1" applyAlignment="1" applyProtection="1">
      <alignment horizontal="right" vertical="top"/>
      <protection locked="0"/>
    </xf>
    <xf numFmtId="164" fontId="18" fillId="0" borderId="0" xfId="0" applyNumberFormat="1" applyFont="1" applyAlignment="1" applyProtection="1">
      <alignment horizontal="right" vertical="top" wrapText="1"/>
      <protection locked="0"/>
    </xf>
    <xf numFmtId="165" fontId="17" fillId="0" borderId="6" xfId="0" applyNumberFormat="1" applyFont="1" applyBorder="1" applyAlignment="1" applyProtection="1">
      <alignment horizontal="right" vertical="top"/>
      <protection locked="0"/>
    </xf>
    <xf numFmtId="165" fontId="17" fillId="0" borderId="0" xfId="0" applyNumberFormat="1" applyFont="1" applyAlignment="1" applyProtection="1">
      <alignment horizontal="right" vertical="top" wrapText="1"/>
      <protection locked="0"/>
    </xf>
    <xf numFmtId="49" fontId="18" fillId="0" borderId="8" xfId="0" applyNumberFormat="1" applyFont="1" applyBorder="1" applyAlignment="1" applyProtection="1">
      <alignment horizontal="center" vertical="top"/>
      <protection locked="0"/>
    </xf>
    <xf numFmtId="49" fontId="17" fillId="0" borderId="9" xfId="0" applyNumberFormat="1" applyFont="1" applyBorder="1" applyAlignment="1" applyProtection="1">
      <alignment horizontal="left" vertical="top"/>
      <protection locked="0"/>
    </xf>
    <xf numFmtId="0" fontId="18" fillId="0" borderId="9" xfId="0" applyFont="1" applyBorder="1" applyAlignment="1" applyProtection="1">
      <alignment horizontal="left" vertical="top"/>
      <protection locked="0"/>
    </xf>
    <xf numFmtId="4" fontId="18" fillId="0" borderId="9" xfId="0" applyNumberFormat="1" applyFont="1" applyBorder="1" applyAlignment="1" applyProtection="1">
      <alignment horizontal="right" vertical="top"/>
      <protection locked="0"/>
    </xf>
    <xf numFmtId="4" fontId="17" fillId="0" borderId="9" xfId="0" applyNumberFormat="1" applyFont="1" applyBorder="1" applyAlignment="1" applyProtection="1">
      <alignment horizontal="right" vertical="top" wrapText="1"/>
      <protection locked="0"/>
    </xf>
    <xf numFmtId="4" fontId="18" fillId="0" borderId="10" xfId="0" applyNumberFormat="1" applyFont="1" applyBorder="1" applyAlignment="1" applyProtection="1">
      <alignment horizontal="right" vertical="top" wrapText="1"/>
      <protection locked="0"/>
    </xf>
    <xf numFmtId="49" fontId="17" fillId="5" borderId="11" xfId="0" applyNumberFormat="1" applyFont="1" applyFill="1" applyBorder="1" applyAlignment="1" applyProtection="1">
      <alignment horizontal="center" vertical="top"/>
      <protection locked="0"/>
    </xf>
    <xf numFmtId="49" fontId="17" fillId="5" borderId="12" xfId="0" applyNumberFormat="1" applyFont="1" applyFill="1" applyBorder="1" applyAlignment="1" applyProtection="1">
      <alignment horizontal="left" vertical="top"/>
      <protection locked="0"/>
    </xf>
    <xf numFmtId="0" fontId="18" fillId="5" borderId="12" xfId="0" applyFont="1" applyFill="1" applyBorder="1" applyAlignment="1" applyProtection="1">
      <alignment horizontal="left" vertical="top"/>
      <protection locked="0"/>
    </xf>
    <xf numFmtId="4" fontId="17" fillId="5" borderId="12" xfId="0" applyNumberFormat="1" applyFont="1" applyFill="1" applyBorder="1" applyAlignment="1" applyProtection="1">
      <alignment horizontal="right" vertical="top" wrapText="1"/>
      <protection locked="0"/>
    </xf>
    <xf numFmtId="4" fontId="18" fillId="5" borderId="13" xfId="0" applyNumberFormat="1" applyFont="1" applyFill="1" applyBorder="1" applyAlignment="1" applyProtection="1">
      <alignment horizontal="right" vertical="top" wrapText="1"/>
      <protection locked="0"/>
    </xf>
    <xf numFmtId="49" fontId="17" fillId="2" borderId="1" xfId="0" applyNumberFormat="1" applyFont="1" applyFill="1" applyBorder="1" applyAlignment="1" applyProtection="1">
      <alignment horizontal="center" vertical="top" shrinkToFit="1"/>
      <protection locked="0"/>
    </xf>
    <xf numFmtId="49" fontId="17" fillId="2" borderId="1" xfId="0" applyNumberFormat="1" applyFont="1" applyFill="1" applyBorder="1" applyAlignment="1" applyProtection="1">
      <alignment horizontal="left" vertical="top" shrinkToFit="1"/>
      <protection locked="0"/>
    </xf>
    <xf numFmtId="49" fontId="17" fillId="2" borderId="1" xfId="0" applyNumberFormat="1" applyFont="1" applyFill="1" applyBorder="1" applyAlignment="1" applyProtection="1">
      <alignment horizontal="left" vertical="top" wrapText="1"/>
      <protection locked="0"/>
    </xf>
    <xf numFmtId="49" fontId="18" fillId="3" borderId="2" xfId="0" applyNumberFormat="1" applyFont="1" applyFill="1" applyBorder="1" applyAlignment="1" applyProtection="1">
      <alignment horizontal="left" vertical="top"/>
      <protection locked="0"/>
    </xf>
    <xf numFmtId="4" fontId="17" fillId="3" borderId="3" xfId="0" applyNumberFormat="1" applyFont="1" applyFill="1" applyBorder="1" applyAlignment="1" applyProtection="1">
      <alignment horizontal="right" vertical="top"/>
      <protection locked="0"/>
    </xf>
    <xf numFmtId="4" fontId="17" fillId="3" borderId="3" xfId="0" applyNumberFormat="1" applyFont="1" applyFill="1" applyBorder="1" applyAlignment="1" applyProtection="1">
      <alignment horizontal="right" vertical="top" wrapText="1"/>
      <protection locked="0"/>
    </xf>
    <xf numFmtId="4" fontId="18" fillId="3" borderId="4" xfId="0" applyNumberFormat="1" applyFont="1" applyFill="1" applyBorder="1" applyAlignment="1" applyProtection="1">
      <alignment horizontal="right" vertical="top" wrapText="1"/>
      <protection locked="0"/>
    </xf>
    <xf numFmtId="49" fontId="18" fillId="0" borderId="2" xfId="0" applyNumberFormat="1" applyFont="1" applyBorder="1" applyAlignment="1" applyProtection="1">
      <alignment vertical="top"/>
      <protection locked="0"/>
    </xf>
    <xf numFmtId="4" fontId="17" fillId="0" borderId="4" xfId="0" applyNumberFormat="1" applyFont="1" applyBorder="1" applyAlignment="1" applyProtection="1">
      <alignment horizontal="right" vertical="top" wrapText="1"/>
      <protection locked="0"/>
    </xf>
    <xf numFmtId="167" fontId="17" fillId="0" borderId="5" xfId="0" applyNumberFormat="1" applyFont="1" applyBorder="1" applyAlignment="1" applyProtection="1">
      <alignment horizontal="left" vertical="top"/>
      <protection locked="0"/>
    </xf>
    <xf numFmtId="0" fontId="17" fillId="0" borderId="5" xfId="0" applyFont="1" applyBorder="1" applyAlignment="1" applyProtection="1">
      <alignment horizontal="center" vertical="top"/>
      <protection locked="0"/>
    </xf>
    <xf numFmtId="0" fontId="17" fillId="0" borderId="5" xfId="0" applyFont="1" applyBorder="1" applyAlignment="1" applyProtection="1">
      <alignment horizontal="left" vertical="top" wrapText="1"/>
      <protection locked="0"/>
    </xf>
    <xf numFmtId="170" fontId="9" fillId="0" borderId="0" xfId="0" applyNumberFormat="1" applyFont="1" applyAlignment="1" applyProtection="1">
      <alignment vertical="top"/>
      <protection locked="0"/>
    </xf>
    <xf numFmtId="3" fontId="9" fillId="0" borderId="0" xfId="0" applyNumberFormat="1" applyFont="1" applyAlignment="1" applyProtection="1">
      <alignment horizontal="center" vertical="top"/>
      <protection locked="0"/>
    </xf>
    <xf numFmtId="0" fontId="9" fillId="0" borderId="0" xfId="0" applyFont="1" applyAlignment="1" applyProtection="1">
      <alignment vertical="top" wrapText="1"/>
      <protection locked="0"/>
    </xf>
    <xf numFmtId="0" fontId="9" fillId="0" borderId="0" xfId="11" applyFont="1" applyProtection="1">
      <protection locked="0"/>
    </xf>
    <xf numFmtId="169" fontId="9" fillId="0" borderId="0" xfId="0" applyNumberFormat="1" applyFont="1" applyAlignment="1" applyProtection="1">
      <alignment horizontal="right"/>
      <protection locked="0"/>
    </xf>
    <xf numFmtId="4" fontId="9" fillId="0" borderId="0" xfId="0" applyNumberFormat="1" applyFont="1" applyProtection="1">
      <protection locked="0"/>
    </xf>
    <xf numFmtId="0" fontId="18" fillId="6" borderId="14" xfId="0" applyFont="1" applyFill="1" applyBorder="1" applyAlignment="1" applyProtection="1">
      <alignment horizontal="left" vertical="top"/>
      <protection locked="0"/>
    </xf>
    <xf numFmtId="0" fontId="18" fillId="6" borderId="15" xfId="0" applyFont="1" applyFill="1" applyBorder="1" applyAlignment="1" applyProtection="1">
      <alignment horizontal="left" vertical="top"/>
      <protection locked="0"/>
    </xf>
    <xf numFmtId="4" fontId="18" fillId="6" borderId="15" xfId="0" applyNumberFormat="1" applyFont="1" applyFill="1" applyBorder="1" applyAlignment="1" applyProtection="1">
      <alignment horizontal="right" vertical="top"/>
      <protection locked="0"/>
    </xf>
    <xf numFmtId="4" fontId="18" fillId="6" borderId="1" xfId="0" applyNumberFormat="1" applyFont="1" applyFill="1" applyBorder="1" applyAlignment="1" applyProtection="1">
      <alignment horizontal="right" vertical="top" shrinkToFit="1"/>
      <protection locked="0"/>
    </xf>
    <xf numFmtId="0" fontId="9" fillId="0" borderId="0" xfId="0" applyFont="1" applyAlignment="1" applyProtection="1">
      <alignment vertical="top"/>
      <protection locked="0"/>
    </xf>
    <xf numFmtId="0" fontId="8" fillId="0" borderId="0" xfId="0" applyFont="1" applyAlignment="1" applyProtection="1">
      <alignment vertical="top" wrapText="1"/>
      <protection locked="0"/>
    </xf>
    <xf numFmtId="0" fontId="9" fillId="0" borderId="0" xfId="0" applyFont="1" applyProtection="1">
      <protection locked="0"/>
    </xf>
    <xf numFmtId="0" fontId="17" fillId="0" borderId="22" xfId="0" applyFont="1" applyBorder="1" applyAlignment="1" applyProtection="1">
      <alignment horizontal="center" vertical="top"/>
      <protection locked="0"/>
    </xf>
    <xf numFmtId="0" fontId="17" fillId="0" borderId="22" xfId="0" applyFont="1" applyBorder="1" applyAlignment="1" applyProtection="1">
      <alignment horizontal="left" vertical="top" wrapText="1"/>
      <protection locked="0"/>
    </xf>
    <xf numFmtId="4" fontId="17" fillId="0" borderId="22" xfId="0" applyNumberFormat="1" applyFont="1" applyBorder="1" applyAlignment="1" applyProtection="1">
      <alignment horizontal="right" vertical="top"/>
      <protection locked="0"/>
    </xf>
    <xf numFmtId="4" fontId="9" fillId="0" borderId="0" xfId="1" applyNumberFormat="1" applyFont="1" applyProtection="1"/>
    <xf numFmtId="0" fontId="17" fillId="0" borderId="0" xfId="0" applyFont="1" applyAlignment="1" applyProtection="1">
      <alignment vertical="top" wrapText="1"/>
      <protection locked="0"/>
    </xf>
    <xf numFmtId="0" fontId="23" fillId="0" borderId="5" xfId="0" applyFont="1" applyBorder="1" applyAlignment="1" applyProtection="1">
      <alignment horizontal="left" vertical="top" wrapText="1"/>
      <protection locked="0"/>
    </xf>
    <xf numFmtId="4" fontId="23" fillId="0" borderId="5" xfId="0" applyNumberFormat="1" applyFont="1" applyBorder="1" applyAlignment="1" applyProtection="1">
      <alignment horizontal="right" vertical="top"/>
      <protection locked="0"/>
    </xf>
    <xf numFmtId="0" fontId="9" fillId="0" borderId="0" xfId="3" applyFont="1" applyFill="1" applyAlignment="1" applyProtection="1">
      <alignment vertical="top" wrapText="1"/>
    </xf>
    <xf numFmtId="4" fontId="17" fillId="0" borderId="5" xfId="0" applyNumberFormat="1" applyFont="1" applyFill="1" applyBorder="1" applyAlignment="1" applyProtection="1">
      <alignment horizontal="right" vertical="top"/>
    </xf>
    <xf numFmtId="0" fontId="17" fillId="0" borderId="5" xfId="0" applyFont="1" applyFill="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5" xfId="0" applyFont="1" applyFill="1" applyBorder="1" applyAlignment="1" applyProtection="1">
      <alignment horizontal="center" vertical="top"/>
    </xf>
    <xf numFmtId="0" fontId="17" fillId="0" borderId="5" xfId="0" applyFont="1" applyFill="1" applyBorder="1" applyAlignment="1" applyProtection="1">
      <alignment horizontal="left" vertical="top" wrapText="1"/>
    </xf>
    <xf numFmtId="4" fontId="8" fillId="0" borderId="23" xfId="1" applyNumberFormat="1" applyFont="1" applyBorder="1" applyProtection="1"/>
    <xf numFmtId="0" fontId="16" fillId="0" borderId="0" xfId="0" applyFont="1" applyAlignment="1" applyProtection="1">
      <alignment horizontal="center" vertical="top"/>
    </xf>
    <xf numFmtId="0" fontId="16" fillId="0" borderId="0" xfId="0" applyFont="1" applyAlignment="1" applyProtection="1">
      <alignment horizontal="left" vertical="top"/>
    </xf>
    <xf numFmtId="0" fontId="17" fillId="0" borderId="0" xfId="0" applyFont="1" applyAlignment="1" applyProtection="1">
      <alignment horizontal="left" vertical="top" wrapText="1"/>
    </xf>
    <xf numFmtId="4" fontId="17" fillId="0" borderId="0" xfId="0" applyNumberFormat="1" applyFont="1" applyAlignment="1" applyProtection="1">
      <alignment horizontal="right" vertical="top"/>
    </xf>
    <xf numFmtId="4" fontId="17" fillId="0" borderId="0" xfId="0" applyNumberFormat="1" applyFont="1" applyAlignment="1" applyProtection="1">
      <alignment horizontal="right" vertical="top" wrapText="1"/>
    </xf>
    <xf numFmtId="0" fontId="17" fillId="0" borderId="0" xfId="0" applyFont="1" applyAlignment="1" applyProtection="1">
      <alignment horizontal="right" vertical="top"/>
    </xf>
    <xf numFmtId="0" fontId="17" fillId="0" borderId="0" xfId="0" applyFont="1" applyAlignment="1" applyProtection="1">
      <alignment vertical="top"/>
    </xf>
    <xf numFmtId="0" fontId="19" fillId="0" borderId="0" xfId="0" applyFont="1" applyAlignment="1" applyProtection="1">
      <alignment horizontal="left"/>
    </xf>
    <xf numFmtId="49" fontId="17" fillId="0" borderId="0" xfId="0" applyNumberFormat="1" applyFont="1" applyAlignment="1" applyProtection="1">
      <alignment horizontal="left" vertical="top"/>
    </xf>
    <xf numFmtId="0" fontId="18" fillId="4" borderId="2" xfId="0" applyFont="1" applyFill="1" applyBorder="1" applyAlignment="1" applyProtection="1">
      <alignment horizontal="left" vertical="top"/>
    </xf>
    <xf numFmtId="0" fontId="18" fillId="4" borderId="3" xfId="0" applyFont="1" applyFill="1" applyBorder="1" applyAlignment="1" applyProtection="1">
      <alignment horizontal="left" vertical="top"/>
    </xf>
    <xf numFmtId="4" fontId="18" fillId="4" borderId="3" xfId="0" applyNumberFormat="1" applyFont="1" applyFill="1" applyBorder="1" applyAlignment="1" applyProtection="1">
      <alignment horizontal="right" vertical="top"/>
    </xf>
    <xf numFmtId="4" fontId="17" fillId="0" borderId="5" xfId="0" applyNumberFormat="1" applyFont="1" applyBorder="1" applyAlignment="1" applyProtection="1">
      <alignment horizontal="right" vertical="top"/>
    </xf>
    <xf numFmtId="0" fontId="17" fillId="0" borderId="6" xfId="0" applyFont="1" applyBorder="1" applyAlignment="1" applyProtection="1">
      <alignment horizontal="right" vertical="top"/>
    </xf>
    <xf numFmtId="49" fontId="17" fillId="0" borderId="6" xfId="0" applyNumberFormat="1" applyFont="1" applyBorder="1" applyAlignment="1" applyProtection="1">
      <alignment horizontal="left" vertical="top"/>
    </xf>
    <xf numFmtId="49" fontId="18" fillId="0" borderId="0" xfId="0" applyNumberFormat="1" applyFont="1" applyAlignment="1" applyProtection="1">
      <alignment horizontal="left" vertical="top"/>
    </xf>
    <xf numFmtId="0" fontId="17" fillId="0" borderId="0" xfId="0" applyFont="1" applyAlignment="1" applyProtection="1">
      <alignment horizontal="left" vertical="top"/>
    </xf>
    <xf numFmtId="4" fontId="17" fillId="0" borderId="7" xfId="0" applyNumberFormat="1" applyFont="1" applyBorder="1" applyAlignment="1" applyProtection="1">
      <alignment horizontal="right" vertical="top"/>
    </xf>
    <xf numFmtId="4" fontId="17" fillId="0" borderId="6" xfId="0" applyNumberFormat="1" applyFont="1" applyBorder="1" applyAlignment="1" applyProtection="1">
      <alignment horizontal="right" vertical="top" shrinkToFit="1"/>
    </xf>
    <xf numFmtId="4" fontId="17" fillId="0" borderId="0" xfId="0" applyNumberFormat="1" applyFont="1" applyAlignment="1" applyProtection="1">
      <alignment horizontal="center" vertical="top" shrinkToFit="1"/>
    </xf>
    <xf numFmtId="49" fontId="18" fillId="0" borderId="6" xfId="0" applyNumberFormat="1" applyFont="1" applyBorder="1" applyAlignment="1" applyProtection="1">
      <alignment horizontal="center" vertical="top"/>
    </xf>
    <xf numFmtId="0" fontId="18" fillId="0" borderId="0" xfId="0" applyFont="1" applyAlignment="1" applyProtection="1">
      <alignment horizontal="left" vertical="top" wrapText="1"/>
    </xf>
    <xf numFmtId="4" fontId="18" fillId="0" borderId="0" xfId="0" applyNumberFormat="1" applyFont="1" applyAlignment="1" applyProtection="1">
      <alignment horizontal="right" vertical="top"/>
    </xf>
    <xf numFmtId="4" fontId="18" fillId="0" borderId="7" xfId="0" applyNumberFormat="1" applyFont="1" applyBorder="1" applyAlignment="1" applyProtection="1">
      <alignment horizontal="right" vertical="top" wrapText="1"/>
    </xf>
    <xf numFmtId="164" fontId="17" fillId="0" borderId="6" xfId="0" applyNumberFormat="1" applyFont="1" applyBorder="1" applyAlignment="1" applyProtection="1">
      <alignment horizontal="right" vertical="top"/>
    </xf>
    <xf numFmtId="164" fontId="17" fillId="0" borderId="0" xfId="0" applyNumberFormat="1" applyFont="1" applyAlignment="1" applyProtection="1">
      <alignment horizontal="left" vertical="top" wrapText="1"/>
    </xf>
    <xf numFmtId="164" fontId="18" fillId="0" borderId="6" xfId="0" applyNumberFormat="1" applyFont="1" applyBorder="1" applyAlignment="1" applyProtection="1">
      <alignment horizontal="right" vertical="top"/>
    </xf>
    <xf numFmtId="164" fontId="18" fillId="0" borderId="0" xfId="0" applyNumberFormat="1" applyFont="1" applyAlignment="1" applyProtection="1">
      <alignment horizontal="right" vertical="top" wrapText="1"/>
    </xf>
    <xf numFmtId="165" fontId="17" fillId="0" borderId="6" xfId="0" applyNumberFormat="1" applyFont="1" applyBorder="1" applyAlignment="1" applyProtection="1">
      <alignment horizontal="right" vertical="top"/>
    </xf>
    <xf numFmtId="165" fontId="17" fillId="0" borderId="0" xfId="0" applyNumberFormat="1" applyFont="1" applyAlignment="1" applyProtection="1">
      <alignment horizontal="right" vertical="top" wrapText="1"/>
    </xf>
    <xf numFmtId="49" fontId="18" fillId="0" borderId="8" xfId="0" applyNumberFormat="1" applyFont="1" applyBorder="1" applyAlignment="1" applyProtection="1">
      <alignment horizontal="center" vertical="top"/>
    </xf>
    <xf numFmtId="49" fontId="17" fillId="0" borderId="9" xfId="0" applyNumberFormat="1" applyFont="1" applyBorder="1" applyAlignment="1" applyProtection="1">
      <alignment horizontal="left" vertical="top"/>
    </xf>
    <xf numFmtId="0" fontId="18" fillId="0" borderId="9" xfId="0" applyFont="1" applyBorder="1" applyAlignment="1" applyProtection="1">
      <alignment horizontal="left" vertical="top"/>
    </xf>
    <xf numFmtId="4" fontId="18" fillId="0" borderId="9" xfId="0" applyNumberFormat="1" applyFont="1" applyBorder="1" applyAlignment="1" applyProtection="1">
      <alignment horizontal="right" vertical="top"/>
    </xf>
    <xf numFmtId="4" fontId="17" fillId="0" borderId="9" xfId="0" applyNumberFormat="1" applyFont="1" applyBorder="1" applyAlignment="1" applyProtection="1">
      <alignment horizontal="right" vertical="top" wrapText="1"/>
    </xf>
    <xf numFmtId="4" fontId="17" fillId="0" borderId="9" xfId="0" applyNumberFormat="1" applyFont="1" applyBorder="1" applyAlignment="1" applyProtection="1">
      <alignment horizontal="right" vertical="top"/>
    </xf>
    <xf numFmtId="4" fontId="18" fillId="0" borderId="10" xfId="0" applyNumberFormat="1" applyFont="1" applyBorder="1" applyAlignment="1" applyProtection="1">
      <alignment horizontal="right" vertical="top" wrapText="1"/>
    </xf>
    <xf numFmtId="49" fontId="17" fillId="5" borderId="11" xfId="0" applyNumberFormat="1" applyFont="1" applyFill="1" applyBorder="1" applyAlignment="1" applyProtection="1">
      <alignment horizontal="center" vertical="top"/>
    </xf>
    <xf numFmtId="49" fontId="17" fillId="5" borderId="12" xfId="0" applyNumberFormat="1" applyFont="1" applyFill="1" applyBorder="1" applyAlignment="1" applyProtection="1">
      <alignment horizontal="left" vertical="top"/>
    </xf>
    <xf numFmtId="0" fontId="18" fillId="5" borderId="12" xfId="0" applyFont="1" applyFill="1" applyBorder="1" applyAlignment="1" applyProtection="1">
      <alignment horizontal="left" vertical="top"/>
    </xf>
    <xf numFmtId="4" fontId="18" fillId="5" borderId="12" xfId="0" applyNumberFormat="1" applyFont="1" applyFill="1" applyBorder="1" applyAlignment="1" applyProtection="1">
      <alignment horizontal="right" vertical="top"/>
    </xf>
    <xf numFmtId="4" fontId="17" fillId="5" borderId="12" xfId="0" applyNumberFormat="1" applyFont="1" applyFill="1" applyBorder="1" applyAlignment="1" applyProtection="1">
      <alignment horizontal="right" vertical="top" wrapText="1"/>
    </xf>
    <xf numFmtId="4" fontId="18" fillId="5" borderId="13" xfId="0" applyNumberFormat="1" applyFont="1" applyFill="1" applyBorder="1" applyAlignment="1" applyProtection="1">
      <alignment horizontal="right" vertical="top" wrapText="1"/>
    </xf>
    <xf numFmtId="49" fontId="17" fillId="2" borderId="1" xfId="0" applyNumberFormat="1" applyFont="1" applyFill="1" applyBorder="1" applyAlignment="1" applyProtection="1">
      <alignment horizontal="center" vertical="top" shrinkToFit="1"/>
    </xf>
    <xf numFmtId="49" fontId="17" fillId="2" borderId="1" xfId="0" applyNumberFormat="1" applyFont="1" applyFill="1" applyBorder="1" applyAlignment="1" applyProtection="1">
      <alignment horizontal="left" vertical="top" shrinkToFit="1"/>
    </xf>
    <xf numFmtId="49" fontId="17" fillId="2" borderId="1" xfId="0" applyNumberFormat="1" applyFont="1" applyFill="1" applyBorder="1" applyAlignment="1" applyProtection="1">
      <alignment horizontal="left" vertical="top" wrapText="1"/>
    </xf>
    <xf numFmtId="4" fontId="17" fillId="2" borderId="1" xfId="0" applyNumberFormat="1" applyFont="1" applyFill="1" applyBorder="1" applyAlignment="1" applyProtection="1">
      <alignment horizontal="right" vertical="top" shrinkToFit="1"/>
    </xf>
    <xf numFmtId="0" fontId="17" fillId="0" borderId="0" xfId="0" applyFont="1" applyAlignment="1" applyProtection="1">
      <alignment vertical="top" wrapText="1"/>
    </xf>
    <xf numFmtId="49" fontId="18" fillId="3" borderId="2" xfId="0" applyNumberFormat="1" applyFont="1" applyFill="1" applyBorder="1" applyAlignment="1" applyProtection="1">
      <alignment horizontal="left" vertical="top"/>
    </xf>
    <xf numFmtId="4" fontId="17" fillId="3" borderId="3" xfId="0" applyNumberFormat="1" applyFont="1" applyFill="1" applyBorder="1" applyAlignment="1" applyProtection="1">
      <alignment horizontal="right" vertical="top"/>
    </xf>
    <xf numFmtId="4" fontId="17" fillId="3" borderId="3" xfId="0" applyNumberFormat="1" applyFont="1" applyFill="1" applyBorder="1" applyAlignment="1" applyProtection="1">
      <alignment horizontal="right" vertical="top" wrapText="1"/>
    </xf>
    <xf numFmtId="4" fontId="18" fillId="3" borderId="3" xfId="0" applyNumberFormat="1" applyFont="1" applyFill="1" applyBorder="1" applyAlignment="1" applyProtection="1">
      <alignment horizontal="right" vertical="top"/>
    </xf>
    <xf numFmtId="4" fontId="18" fillId="3" borderId="4" xfId="0" applyNumberFormat="1" applyFont="1" applyFill="1" applyBorder="1" applyAlignment="1" applyProtection="1">
      <alignment horizontal="right" vertical="top" wrapText="1"/>
    </xf>
    <xf numFmtId="49" fontId="18" fillId="0" borderId="2" xfId="0" applyNumberFormat="1" applyFont="1" applyBorder="1" applyAlignment="1" applyProtection="1">
      <alignment vertical="top"/>
    </xf>
    <xf numFmtId="4" fontId="17" fillId="0" borderId="3" xfId="0" applyNumberFormat="1" applyFont="1" applyBorder="1" applyAlignment="1" applyProtection="1">
      <alignment horizontal="right" vertical="top"/>
    </xf>
    <xf numFmtId="4" fontId="17" fillId="0" borderId="4" xfId="0" applyNumberFormat="1" applyFont="1" applyBorder="1" applyAlignment="1" applyProtection="1">
      <alignment horizontal="right" vertical="top" wrapText="1"/>
    </xf>
    <xf numFmtId="167" fontId="17" fillId="0" borderId="5" xfId="0" applyNumberFormat="1" applyFont="1" applyBorder="1" applyAlignment="1" applyProtection="1">
      <alignment horizontal="left" vertical="top"/>
    </xf>
    <xf numFmtId="0" fontId="17" fillId="0" borderId="5" xfId="0" applyFont="1" applyBorder="1" applyAlignment="1" applyProtection="1">
      <alignment horizontal="center" vertical="top"/>
    </xf>
    <xf numFmtId="170" fontId="9" fillId="0" borderId="0" xfId="0" applyNumberFormat="1" applyFont="1" applyAlignment="1" applyProtection="1">
      <alignment vertical="top"/>
    </xf>
    <xf numFmtId="3" fontId="9" fillId="0" borderId="0" xfId="0" applyNumberFormat="1" applyFont="1" applyAlignment="1" applyProtection="1">
      <alignment horizontal="center" vertical="top"/>
    </xf>
    <xf numFmtId="0" fontId="9" fillId="0" borderId="0" xfId="0" applyFont="1" applyAlignment="1" applyProtection="1">
      <alignment vertical="top" wrapText="1"/>
    </xf>
    <xf numFmtId="0" fontId="9" fillId="0" borderId="0" xfId="11" applyFont="1" applyProtection="1"/>
    <xf numFmtId="169" fontId="9" fillId="0" borderId="0" xfId="0" applyNumberFormat="1" applyFont="1" applyAlignment="1" applyProtection="1">
      <alignment horizontal="right"/>
    </xf>
    <xf numFmtId="4" fontId="9" fillId="0" borderId="0" xfId="0" applyNumberFormat="1" applyFont="1" applyProtection="1"/>
    <xf numFmtId="0" fontId="18" fillId="6" borderId="14" xfId="0" applyFont="1" applyFill="1" applyBorder="1" applyAlignment="1" applyProtection="1">
      <alignment horizontal="left" vertical="top"/>
    </xf>
    <xf numFmtId="0" fontId="18" fillId="6" borderId="15" xfId="0" applyFont="1" applyFill="1" applyBorder="1" applyAlignment="1" applyProtection="1">
      <alignment horizontal="left" vertical="top"/>
    </xf>
    <xf numFmtId="4" fontId="18" fillId="6" borderId="15" xfId="0" applyNumberFormat="1" applyFont="1" applyFill="1" applyBorder="1" applyAlignment="1" applyProtection="1">
      <alignment horizontal="right" vertical="top"/>
    </xf>
    <xf numFmtId="4" fontId="18" fillId="6" borderId="16" xfId="0" applyNumberFormat="1" applyFont="1" applyFill="1" applyBorder="1" applyAlignment="1" applyProtection="1">
      <alignment horizontal="right" vertical="top"/>
    </xf>
    <xf numFmtId="4" fontId="18" fillId="6" borderId="1" xfId="0" applyNumberFormat="1" applyFont="1" applyFill="1" applyBorder="1" applyAlignment="1" applyProtection="1">
      <alignment horizontal="right" vertical="top" shrinkToFit="1"/>
    </xf>
    <xf numFmtId="0" fontId="17" fillId="0" borderId="5" xfId="0" applyFont="1" applyBorder="1" applyAlignment="1" applyProtection="1">
      <alignment horizontal="left" vertical="top" wrapText="1"/>
    </xf>
    <xf numFmtId="0" fontId="17" fillId="0" borderId="22" xfId="0" applyFont="1" applyBorder="1" applyAlignment="1" applyProtection="1">
      <alignment horizontal="center" vertical="top"/>
    </xf>
    <xf numFmtId="0" fontId="17" fillId="0" borderId="22" xfId="0" applyFont="1" applyBorder="1" applyAlignment="1" applyProtection="1">
      <alignment horizontal="left" vertical="top" wrapText="1"/>
    </xf>
    <xf numFmtId="4" fontId="17" fillId="0" borderId="22" xfId="0" applyNumberFormat="1" applyFont="1" applyBorder="1" applyAlignment="1" applyProtection="1">
      <alignment horizontal="right" vertical="top"/>
    </xf>
    <xf numFmtId="0" fontId="9" fillId="0" borderId="0" xfId="0" applyFont="1" applyAlignment="1" applyProtection="1">
      <alignment vertical="top"/>
    </xf>
    <xf numFmtId="0" fontId="8" fillId="0" borderId="0" xfId="0" applyFont="1" applyAlignment="1" applyProtection="1">
      <alignment vertical="top" wrapText="1"/>
    </xf>
    <xf numFmtId="0" fontId="9" fillId="0" borderId="0" xfId="0" applyFont="1" applyProtection="1"/>
    <xf numFmtId="167" fontId="17" fillId="0" borderId="5" xfId="0" applyNumberFormat="1" applyFont="1" applyBorder="1" applyAlignment="1" applyProtection="1">
      <alignment horizontal="right" vertical="top"/>
      <protection locked="0"/>
    </xf>
    <xf numFmtId="0" fontId="17" fillId="0" borderId="5" xfId="0" quotePrefix="1" applyFont="1" applyBorder="1" applyAlignment="1" applyProtection="1">
      <alignment horizontal="left" vertical="top" wrapText="1"/>
      <protection locked="0"/>
    </xf>
    <xf numFmtId="0" fontId="23" fillId="0" borderId="5" xfId="0" applyFont="1" applyBorder="1" applyAlignment="1" applyProtection="1">
      <alignment horizontal="right" vertical="top" wrapText="1"/>
      <protection locked="0"/>
    </xf>
    <xf numFmtId="49" fontId="9" fillId="0" borderId="0" xfId="3" applyNumberFormat="1" applyFont="1" applyFill="1" applyAlignment="1">
      <alignment vertical="top" wrapText="1"/>
    </xf>
    <xf numFmtId="49" fontId="9" fillId="0" borderId="0" xfId="3" applyNumberFormat="1" applyFont="1" applyFill="1" applyAlignment="1">
      <alignment vertical="top" wrapText="1"/>
    </xf>
    <xf numFmtId="49" fontId="9" fillId="0" borderId="0" xfId="3" applyNumberFormat="1" applyFont="1" applyAlignment="1">
      <alignment vertical="top" wrapText="1"/>
    </xf>
    <xf numFmtId="49" fontId="18" fillId="0" borderId="3" xfId="0" applyNumberFormat="1" applyFont="1" applyBorder="1" applyAlignment="1" applyProtection="1">
      <alignment vertical="top" wrapText="1"/>
    </xf>
    <xf numFmtId="0" fontId="18" fillId="3" borderId="3" xfId="0" applyFont="1" applyFill="1" applyBorder="1" applyAlignment="1" applyProtection="1">
      <alignment horizontal="left" vertical="top" wrapText="1"/>
    </xf>
    <xf numFmtId="49" fontId="18" fillId="0" borderId="3" xfId="0" applyNumberFormat="1" applyFont="1" applyBorder="1" applyAlignment="1" applyProtection="1">
      <alignment vertical="top" wrapText="1"/>
      <protection locked="0"/>
    </xf>
    <xf numFmtId="0" fontId="18" fillId="3" borderId="3" xfId="0" applyFont="1" applyFill="1" applyBorder="1" applyAlignment="1" applyProtection="1">
      <alignment horizontal="left" vertical="top" wrapText="1"/>
      <protection locked="0"/>
    </xf>
    <xf numFmtId="49" fontId="17" fillId="0" borderId="3" xfId="0" applyNumberFormat="1" applyFont="1" applyBorder="1" applyAlignment="1" applyProtection="1">
      <alignment vertical="top" wrapText="1"/>
      <protection locked="0"/>
    </xf>
  </cellXfs>
  <cellStyles count="76">
    <cellStyle name="Comma [0] 2" xfId="15" xr:uid="{00000000-0005-0000-0000-000000000000}"/>
    <cellStyle name="Comma 2" xfId="16" xr:uid="{00000000-0005-0000-0000-000001000000}"/>
    <cellStyle name="Currency 2" xfId="17" xr:uid="{00000000-0005-0000-0000-000002000000}"/>
    <cellStyle name="Excel Built-in Normal" xfId="11" xr:uid="{00000000-0005-0000-0000-000003000000}"/>
    <cellStyle name="Navadno" xfId="0" builtinId="0"/>
    <cellStyle name="Navadno 11" xfId="3" xr:uid="{00000000-0005-0000-0000-000004000000}"/>
    <cellStyle name="Navadno 2" xfId="2" xr:uid="{00000000-0005-0000-0000-000005000000}"/>
    <cellStyle name="Navadno 2 10" xfId="48" xr:uid="{00000000-0005-0000-0000-000006000000}"/>
    <cellStyle name="Navadno 2 11" xfId="49" xr:uid="{00000000-0005-0000-0000-000007000000}"/>
    <cellStyle name="Navadno 2 12" xfId="50" xr:uid="{00000000-0005-0000-0000-000008000000}"/>
    <cellStyle name="Navadno 2 13" xfId="51" xr:uid="{00000000-0005-0000-0000-000009000000}"/>
    <cellStyle name="Navadno 2 14" xfId="52" xr:uid="{00000000-0005-0000-0000-00000A000000}"/>
    <cellStyle name="Navadno 2 15" xfId="53" xr:uid="{00000000-0005-0000-0000-00000B000000}"/>
    <cellStyle name="Navadno 2 16" xfId="54" xr:uid="{00000000-0005-0000-0000-00000C000000}"/>
    <cellStyle name="Navadno 2 17" xfId="56" xr:uid="{00000000-0005-0000-0000-00000D000000}"/>
    <cellStyle name="Navadno 2 18" xfId="57" xr:uid="{00000000-0005-0000-0000-00000E000000}"/>
    <cellStyle name="Navadno 2 2" xfId="6" xr:uid="{00000000-0005-0000-0000-00000F000000}"/>
    <cellStyle name="Navadno 2 2 2" xfId="69" xr:uid="{00000000-0005-0000-0000-000010000000}"/>
    <cellStyle name="Navadno 2 2 2 2" xfId="70" xr:uid="{00000000-0005-0000-0000-000011000000}"/>
    <cellStyle name="Navadno 2 36" xfId="68" xr:uid="{00000000-0005-0000-0000-000012000000}"/>
    <cellStyle name="Navadno 2 37" xfId="23" xr:uid="{00000000-0005-0000-0000-000013000000}"/>
    <cellStyle name="Navadno 2 38" xfId="24" xr:uid="{00000000-0005-0000-0000-000014000000}"/>
    <cellStyle name="Navadno 2 39" xfId="25" xr:uid="{00000000-0005-0000-0000-000015000000}"/>
    <cellStyle name="Navadno 2 40" xfId="26" xr:uid="{00000000-0005-0000-0000-000016000000}"/>
    <cellStyle name="Navadno 2 41" xfId="27" xr:uid="{00000000-0005-0000-0000-000017000000}"/>
    <cellStyle name="Navadno 2 42" xfId="28" xr:uid="{00000000-0005-0000-0000-000018000000}"/>
    <cellStyle name="Navadno 2 43" xfId="29" xr:uid="{00000000-0005-0000-0000-000019000000}"/>
    <cellStyle name="Navadno 2 44" xfId="30" xr:uid="{00000000-0005-0000-0000-00001A000000}"/>
    <cellStyle name="Navadno 2 45" xfId="31" xr:uid="{00000000-0005-0000-0000-00001B000000}"/>
    <cellStyle name="Navadno 2 46" xfId="32" xr:uid="{00000000-0005-0000-0000-00001C000000}"/>
    <cellStyle name="Navadno 2 47" xfId="18" xr:uid="{00000000-0005-0000-0000-00001D000000}"/>
    <cellStyle name="Navadno 2 48" xfId="33" xr:uid="{00000000-0005-0000-0000-00001E000000}"/>
    <cellStyle name="Navadno 2 51" xfId="36" xr:uid="{00000000-0005-0000-0000-00001F000000}"/>
    <cellStyle name="Navadno 2 52" xfId="37" xr:uid="{00000000-0005-0000-0000-000020000000}"/>
    <cellStyle name="Navadno 2 53" xfId="55" xr:uid="{00000000-0005-0000-0000-000021000000}"/>
    <cellStyle name="Navadno 2 54" xfId="34" xr:uid="{00000000-0005-0000-0000-000022000000}"/>
    <cellStyle name="Navadno 2 56" xfId="38" xr:uid="{00000000-0005-0000-0000-000023000000}"/>
    <cellStyle name="Navadno 2 57" xfId="40" xr:uid="{00000000-0005-0000-0000-000024000000}"/>
    <cellStyle name="Navadno 2 58" xfId="39" xr:uid="{00000000-0005-0000-0000-000025000000}"/>
    <cellStyle name="Navadno 2 59" xfId="41" xr:uid="{00000000-0005-0000-0000-000026000000}"/>
    <cellStyle name="Navadno 2 6" xfId="44" xr:uid="{00000000-0005-0000-0000-000027000000}"/>
    <cellStyle name="Navadno 2 60" xfId="42" xr:uid="{00000000-0005-0000-0000-000028000000}"/>
    <cellStyle name="Navadno 2 61" xfId="43" xr:uid="{00000000-0005-0000-0000-000029000000}"/>
    <cellStyle name="Navadno 2 7" xfId="45" xr:uid="{00000000-0005-0000-0000-00002A000000}"/>
    <cellStyle name="Navadno 2 8" xfId="46" xr:uid="{00000000-0005-0000-0000-00002B000000}"/>
    <cellStyle name="Navadno 2 9" xfId="47" xr:uid="{00000000-0005-0000-0000-00002C000000}"/>
    <cellStyle name="Navadno 3" xfId="7" xr:uid="{00000000-0005-0000-0000-00002D000000}"/>
    <cellStyle name="Navadno 3 2" xfId="71" xr:uid="{00000000-0005-0000-0000-00002E000000}"/>
    <cellStyle name="Navadno 4" xfId="5" xr:uid="{00000000-0005-0000-0000-00002F000000}"/>
    <cellStyle name="Navadno 4 10" xfId="64" xr:uid="{00000000-0005-0000-0000-000030000000}"/>
    <cellStyle name="Navadno 4 11" xfId="65" xr:uid="{00000000-0005-0000-0000-000031000000}"/>
    <cellStyle name="Navadno 4 17" xfId="66" xr:uid="{00000000-0005-0000-0000-000032000000}"/>
    <cellStyle name="Navadno 4 18" xfId="67" xr:uid="{00000000-0005-0000-0000-000033000000}"/>
    <cellStyle name="Navadno 4 19" xfId="35" xr:uid="{00000000-0005-0000-0000-000034000000}"/>
    <cellStyle name="Navadno 4 2" xfId="12" xr:uid="{00000000-0005-0000-0000-000035000000}"/>
    <cellStyle name="Navadno 4 2 2" xfId="59" xr:uid="{00000000-0005-0000-0000-000036000000}"/>
    <cellStyle name="Navadno 4 3" xfId="58" xr:uid="{00000000-0005-0000-0000-000037000000}"/>
    <cellStyle name="Navadno 4 4" xfId="60" xr:uid="{00000000-0005-0000-0000-000038000000}"/>
    <cellStyle name="Navadno 4 6" xfId="61" xr:uid="{00000000-0005-0000-0000-000039000000}"/>
    <cellStyle name="Navadno 4 7" xfId="62" xr:uid="{00000000-0005-0000-0000-00003A000000}"/>
    <cellStyle name="Navadno 4 9" xfId="63" xr:uid="{00000000-0005-0000-0000-00003B000000}"/>
    <cellStyle name="Navadno 5" xfId="8" xr:uid="{00000000-0005-0000-0000-00003C000000}"/>
    <cellStyle name="Navadno 6" xfId="9" xr:uid="{00000000-0005-0000-0000-00003D000000}"/>
    <cellStyle name="Navadno 6 2" xfId="72" xr:uid="{00000000-0005-0000-0000-00003E000000}"/>
    <cellStyle name="Navadno 7" xfId="73" xr:uid="{00000000-0005-0000-0000-00003F000000}"/>
    <cellStyle name="Navadno_VRS.PZI izvajalske cene" xfId="1" xr:uid="{00000000-0005-0000-0000-000040000000}"/>
    <cellStyle name="Normal 2" xfId="13" xr:uid="{00000000-0005-0000-0000-000042000000}"/>
    <cellStyle name="Normal 3" xfId="19" xr:uid="{00000000-0005-0000-0000-000043000000}"/>
    <cellStyle name="Odstotek 2" xfId="10" xr:uid="{00000000-0005-0000-0000-000044000000}"/>
    <cellStyle name="Odstotek 2 2" xfId="74" xr:uid="{00000000-0005-0000-0000-000045000000}"/>
    <cellStyle name="Popis_stevilo" xfId="14" xr:uid="{00000000-0005-0000-0000-000046000000}"/>
    <cellStyle name="Vejica 12" xfId="22" xr:uid="{00000000-0005-0000-0000-000047000000}"/>
    <cellStyle name="Vejica 2" xfId="20" xr:uid="{00000000-0005-0000-0000-000048000000}"/>
    <cellStyle name="Vejica 2 2" xfId="4" xr:uid="{00000000-0005-0000-0000-000049000000}"/>
    <cellStyle name="Vejica 3" xfId="75" xr:uid="{00000000-0005-0000-0000-00004A000000}"/>
    <cellStyle name="Vejica 6" xfId="21" xr:uid="{00000000-0005-0000-0000-00004B000000}"/>
  </cellStyles>
  <dxfs count="0"/>
  <tableStyles count="0" defaultTableStyle="TableStyleMedium2" defaultPivotStyle="PivotStyleLight16"/>
  <colors>
    <mruColors>
      <color rgb="FF00339C"/>
      <color rgb="FF5B37D5"/>
      <color rgb="FF7BA3E5"/>
      <color rgb="FFB2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5972175</xdr:colOff>
      <xdr:row>0</xdr:row>
      <xdr:rowOff>0</xdr:rowOff>
    </xdr:from>
    <xdr:to>
      <xdr:col>5</xdr:col>
      <xdr:colOff>0</xdr:colOff>
      <xdr:row>4</xdr:row>
      <xdr:rowOff>171450</xdr:rowOff>
    </xdr:to>
    <xdr:pic>
      <xdr:nvPicPr>
        <xdr:cNvPr id="2" name="Picture 2">
          <a:extLst>
            <a:ext uri="{FF2B5EF4-FFF2-40B4-BE49-F238E27FC236}">
              <a16:creationId xmlns:a16="http://schemas.microsoft.com/office/drawing/2014/main" id="{E2E96B4A-5DBF-408F-A7B9-677BA4F29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0"/>
          <a:ext cx="1838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brozG/Desktop/Projekt,%20d.d/4-Projekti/Raz&#353;iritev%20mostu%20Tolminka/Tolminka_podloge/Predracun_most_Tolm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OVNI/Borjana-Robidi&#353;&#263;e/PZI/Borjana_popis_19_po%20r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brozG/Desktop/Projekt,%20d.d/4-Projekti/Predel-Bovec/Predel-Bovec%20razpis_sc-04.02.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ilo&#353;/Downloads/stolp/dokumenti/My%20Documents/Delo%20Hidroin&#382;eniring/Klini&#269;ni%20center/Projekt/Predra&#269;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LOVNI/&#268;rna-&#352;entvid/PZI-2017/3-1_&#268;rna_PZI_skupaj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opisi"/>
      <sheetName val="Rekapitulacija"/>
      <sheetName val="Poročilo o združljivosti"/>
    </sheetNames>
    <sheetDataSet>
      <sheetData sheetId="0" refreshError="1"/>
      <sheetData sheetId="1">
        <row r="201">
          <cell r="F201">
            <v>115441.12000000001</v>
          </cell>
        </row>
        <row r="282">
          <cell r="F282">
            <v>54080.875</v>
          </cell>
        </row>
        <row r="324">
          <cell r="F324">
            <v>24300</v>
          </cell>
        </row>
        <row r="364">
          <cell r="F364">
            <v>13392.5</v>
          </cell>
        </row>
        <row r="614">
          <cell r="F614">
            <v>214620.81</v>
          </cell>
        </row>
        <row r="692">
          <cell r="F692">
            <v>26695</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sheetName val="Kanalizacija"/>
      <sheetName val="Vodovod"/>
      <sheetName val="Vodovod-priključki"/>
      <sheetName val="REKAPITULACIJA"/>
      <sheetName val="HPR_SD_stara verzija"/>
    </sheetNames>
    <sheetDataSet>
      <sheetData sheetId="0">
        <row r="38">
          <cell r="B38">
            <v>1</v>
          </cell>
        </row>
        <row r="40">
          <cell r="B4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Skupna REK"/>
      <sheetName val="UVOD V PREDRAČUN (2)"/>
      <sheetName val="REKAPITULACIJA I + II"/>
      <sheetName val="REKAPITULACIJA I"/>
      <sheetName val="Ceste I"/>
      <sheetName val="Odvodnjavanje I"/>
      <sheetName val="REKAPITULACIJA II"/>
      <sheetName val="Ceste II"/>
      <sheetName val="Odvodnjavanje II"/>
      <sheetName val="REK Konstrukcije"/>
      <sheetName val="UVOD V PREDRAČUN"/>
      <sheetName val="RV"/>
      <sheetName val="PK"/>
      <sheetName val="OK"/>
      <sheetName val="PROPUST"/>
      <sheetName val="Ostalo"/>
      <sheetName val="HPR_SD_stara verzija"/>
    </sheetNames>
    <sheetDataSet>
      <sheetData sheetId="0">
        <row r="31">
          <cell r="B31" t="str">
            <v>GRADBENOOBRTNIŠKA DELA</v>
          </cell>
        </row>
        <row r="33">
          <cell r="B33" t="str">
            <v>3.</v>
          </cell>
        </row>
        <row r="35">
          <cell r="B35" t="str">
            <v>Rekonstrukcija regionalne ceste
R1-203/1002 Predel-Bovec, od km 4,400 do km 6,500</v>
          </cell>
        </row>
        <row r="41">
          <cell r="B41">
            <v>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ŠKA II"/>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in odvodnjavanje"/>
      <sheetName val="REKAPITULACIJA"/>
      <sheetName val="HPR_SD_stara verzija"/>
    </sheetNames>
    <sheetDataSet>
      <sheetData sheetId="0">
        <row r="38">
          <cell r="B38">
            <v>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3:G31"/>
  <sheetViews>
    <sheetView view="pageBreakPreview" topLeftCell="B40" zoomScaleNormal="100" zoomScaleSheetLayoutView="100" workbookViewId="0">
      <selection activeCell="E15" sqref="E15"/>
    </sheetView>
  </sheetViews>
  <sheetFormatPr defaultRowHeight="14.25"/>
  <cols>
    <col min="1" max="2" width="9.140625" style="52"/>
    <col min="3" max="3" width="90.5703125" style="52" customWidth="1"/>
    <col min="4" max="4" width="8.7109375" style="52" customWidth="1"/>
    <col min="5" max="5" width="17.85546875" style="54" customWidth="1"/>
    <col min="6" max="6" width="9.140625" style="52"/>
    <col min="7" max="7" width="13.140625" style="52" bestFit="1" customWidth="1"/>
    <col min="8" max="258" width="9.140625" style="52"/>
    <col min="259" max="259" width="50.5703125" style="52" customWidth="1"/>
    <col min="260" max="260" width="9.140625" style="52"/>
    <col min="261" max="261" width="13.85546875" style="52" customWidth="1"/>
    <col min="262" max="514" width="9.140625" style="52"/>
    <col min="515" max="515" width="50.5703125" style="52" customWidth="1"/>
    <col min="516" max="516" width="9.140625" style="52"/>
    <col min="517" max="517" width="13.85546875" style="52" customWidth="1"/>
    <col min="518" max="770" width="9.140625" style="52"/>
    <col min="771" max="771" width="50.5703125" style="52" customWidth="1"/>
    <col min="772" max="772" width="9.140625" style="52"/>
    <col min="773" max="773" width="13.85546875" style="52" customWidth="1"/>
    <col min="774" max="1026" width="9.140625" style="52"/>
    <col min="1027" max="1027" width="50.5703125" style="52" customWidth="1"/>
    <col min="1028" max="1028" width="9.140625" style="52"/>
    <col min="1029" max="1029" width="13.85546875" style="52" customWidth="1"/>
    <col min="1030" max="1282" width="9.140625" style="52"/>
    <col min="1283" max="1283" width="50.5703125" style="52" customWidth="1"/>
    <col min="1284" max="1284" width="9.140625" style="52"/>
    <col min="1285" max="1285" width="13.85546875" style="52" customWidth="1"/>
    <col min="1286" max="1538" width="9.140625" style="52"/>
    <col min="1539" max="1539" width="50.5703125" style="52" customWidth="1"/>
    <col min="1540" max="1540" width="9.140625" style="52"/>
    <col min="1541" max="1541" width="13.85546875" style="52" customWidth="1"/>
    <col min="1542" max="1794" width="9.140625" style="52"/>
    <col min="1795" max="1795" width="50.5703125" style="52" customWidth="1"/>
    <col min="1796" max="1796" width="9.140625" style="52"/>
    <col min="1797" max="1797" width="13.85546875" style="52" customWidth="1"/>
    <col min="1798" max="2050" width="9.140625" style="52"/>
    <col min="2051" max="2051" width="50.5703125" style="52" customWidth="1"/>
    <col min="2052" max="2052" width="9.140625" style="52"/>
    <col min="2053" max="2053" width="13.85546875" style="52" customWidth="1"/>
    <col min="2054" max="2306" width="9.140625" style="52"/>
    <col min="2307" max="2307" width="50.5703125" style="52" customWidth="1"/>
    <col min="2308" max="2308" width="9.140625" style="52"/>
    <col min="2309" max="2309" width="13.85546875" style="52" customWidth="1"/>
    <col min="2310" max="2562" width="9.140625" style="52"/>
    <col min="2563" max="2563" width="50.5703125" style="52" customWidth="1"/>
    <col min="2564" max="2564" width="9.140625" style="52"/>
    <col min="2565" max="2565" width="13.85546875" style="52" customWidth="1"/>
    <col min="2566" max="2818" width="9.140625" style="52"/>
    <col min="2819" max="2819" width="50.5703125" style="52" customWidth="1"/>
    <col min="2820" max="2820" width="9.140625" style="52"/>
    <col min="2821" max="2821" width="13.85546875" style="52" customWidth="1"/>
    <col min="2822" max="3074" width="9.140625" style="52"/>
    <col min="3075" max="3075" width="50.5703125" style="52" customWidth="1"/>
    <col min="3076" max="3076" width="9.140625" style="52"/>
    <col min="3077" max="3077" width="13.85546875" style="52" customWidth="1"/>
    <col min="3078" max="3330" width="9.140625" style="52"/>
    <col min="3331" max="3331" width="50.5703125" style="52" customWidth="1"/>
    <col min="3332" max="3332" width="9.140625" style="52"/>
    <col min="3333" max="3333" width="13.85546875" style="52" customWidth="1"/>
    <col min="3334" max="3586" width="9.140625" style="52"/>
    <col min="3587" max="3587" width="50.5703125" style="52" customWidth="1"/>
    <col min="3588" max="3588" width="9.140625" style="52"/>
    <col min="3589" max="3589" width="13.85546875" style="52" customWidth="1"/>
    <col min="3590" max="3842" width="9.140625" style="52"/>
    <col min="3843" max="3843" width="50.5703125" style="52" customWidth="1"/>
    <col min="3844" max="3844" width="9.140625" style="52"/>
    <col min="3845" max="3845" width="13.85546875" style="52" customWidth="1"/>
    <col min="3846" max="4098" width="9.140625" style="52"/>
    <col min="4099" max="4099" width="50.5703125" style="52" customWidth="1"/>
    <col min="4100" max="4100" width="9.140625" style="52"/>
    <col min="4101" max="4101" width="13.85546875" style="52" customWidth="1"/>
    <col min="4102" max="4354" width="9.140625" style="52"/>
    <col min="4355" max="4355" width="50.5703125" style="52" customWidth="1"/>
    <col min="4356" max="4356" width="9.140625" style="52"/>
    <col min="4357" max="4357" width="13.85546875" style="52" customWidth="1"/>
    <col min="4358" max="4610" width="9.140625" style="52"/>
    <col min="4611" max="4611" width="50.5703125" style="52" customWidth="1"/>
    <col min="4612" max="4612" width="9.140625" style="52"/>
    <col min="4613" max="4613" width="13.85546875" style="52" customWidth="1"/>
    <col min="4614" max="4866" width="9.140625" style="52"/>
    <col min="4867" max="4867" width="50.5703125" style="52" customWidth="1"/>
    <col min="4868" max="4868" width="9.140625" style="52"/>
    <col min="4869" max="4869" width="13.85546875" style="52" customWidth="1"/>
    <col min="4870" max="5122" width="9.140625" style="52"/>
    <col min="5123" max="5123" width="50.5703125" style="52" customWidth="1"/>
    <col min="5124" max="5124" width="9.140625" style="52"/>
    <col min="5125" max="5125" width="13.85546875" style="52" customWidth="1"/>
    <col min="5126" max="5378" width="9.140625" style="52"/>
    <col min="5379" max="5379" width="50.5703125" style="52" customWidth="1"/>
    <col min="5380" max="5380" width="9.140625" style="52"/>
    <col min="5381" max="5381" width="13.85546875" style="52" customWidth="1"/>
    <col min="5382" max="5634" width="9.140625" style="52"/>
    <col min="5635" max="5635" width="50.5703125" style="52" customWidth="1"/>
    <col min="5636" max="5636" width="9.140625" style="52"/>
    <col min="5637" max="5637" width="13.85546875" style="52" customWidth="1"/>
    <col min="5638" max="5890" width="9.140625" style="52"/>
    <col min="5891" max="5891" width="50.5703125" style="52" customWidth="1"/>
    <col min="5892" max="5892" width="9.140625" style="52"/>
    <col min="5893" max="5893" width="13.85546875" style="52" customWidth="1"/>
    <col min="5894" max="6146" width="9.140625" style="52"/>
    <col min="6147" max="6147" width="50.5703125" style="52" customWidth="1"/>
    <col min="6148" max="6148" width="9.140625" style="52"/>
    <col min="6149" max="6149" width="13.85546875" style="52" customWidth="1"/>
    <col min="6150" max="6402" width="9.140625" style="52"/>
    <col min="6403" max="6403" width="50.5703125" style="52" customWidth="1"/>
    <col min="6404" max="6404" width="9.140625" style="52"/>
    <col min="6405" max="6405" width="13.85546875" style="52" customWidth="1"/>
    <col min="6406" max="6658" width="9.140625" style="52"/>
    <col min="6659" max="6659" width="50.5703125" style="52" customWidth="1"/>
    <col min="6660" max="6660" width="9.140625" style="52"/>
    <col min="6661" max="6661" width="13.85546875" style="52" customWidth="1"/>
    <col min="6662" max="6914" width="9.140625" style="52"/>
    <col min="6915" max="6915" width="50.5703125" style="52" customWidth="1"/>
    <col min="6916" max="6916" width="9.140625" style="52"/>
    <col min="6917" max="6917" width="13.85546875" style="52" customWidth="1"/>
    <col min="6918" max="7170" width="9.140625" style="52"/>
    <col min="7171" max="7171" width="50.5703125" style="52" customWidth="1"/>
    <col min="7172" max="7172" width="9.140625" style="52"/>
    <col min="7173" max="7173" width="13.85546875" style="52" customWidth="1"/>
    <col min="7174" max="7426" width="9.140625" style="52"/>
    <col min="7427" max="7427" width="50.5703125" style="52" customWidth="1"/>
    <col min="7428" max="7428" width="9.140625" style="52"/>
    <col min="7429" max="7429" width="13.85546875" style="52" customWidth="1"/>
    <col min="7430" max="7682" width="9.140625" style="52"/>
    <col min="7683" max="7683" width="50.5703125" style="52" customWidth="1"/>
    <col min="7684" max="7684" width="9.140625" style="52"/>
    <col min="7685" max="7685" width="13.85546875" style="52" customWidth="1"/>
    <col min="7686" max="7938" width="9.140625" style="52"/>
    <col min="7939" max="7939" width="50.5703125" style="52" customWidth="1"/>
    <col min="7940" max="7940" width="9.140625" style="52"/>
    <col min="7941" max="7941" width="13.85546875" style="52" customWidth="1"/>
    <col min="7942" max="8194" width="9.140625" style="52"/>
    <col min="8195" max="8195" width="50.5703125" style="52" customWidth="1"/>
    <col min="8196" max="8196" width="9.140625" style="52"/>
    <col min="8197" max="8197" width="13.85546875" style="52" customWidth="1"/>
    <col min="8198" max="8450" width="9.140625" style="52"/>
    <col min="8451" max="8451" width="50.5703125" style="52" customWidth="1"/>
    <col min="8452" max="8452" width="9.140625" style="52"/>
    <col min="8453" max="8453" width="13.85546875" style="52" customWidth="1"/>
    <col min="8454" max="8706" width="9.140625" style="52"/>
    <col min="8707" max="8707" width="50.5703125" style="52" customWidth="1"/>
    <col min="8708" max="8708" width="9.140625" style="52"/>
    <col min="8709" max="8709" width="13.85546875" style="52" customWidth="1"/>
    <col min="8710" max="8962" width="9.140625" style="52"/>
    <col min="8963" max="8963" width="50.5703125" style="52" customWidth="1"/>
    <col min="8964" max="8964" width="9.140625" style="52"/>
    <col min="8965" max="8965" width="13.85546875" style="52" customWidth="1"/>
    <col min="8966" max="9218" width="9.140625" style="52"/>
    <col min="9219" max="9219" width="50.5703125" style="52" customWidth="1"/>
    <col min="9220" max="9220" width="9.140625" style="52"/>
    <col min="9221" max="9221" width="13.85546875" style="52" customWidth="1"/>
    <col min="9222" max="9474" width="9.140625" style="52"/>
    <col min="9475" max="9475" width="50.5703125" style="52" customWidth="1"/>
    <col min="9476" max="9476" width="9.140625" style="52"/>
    <col min="9477" max="9477" width="13.85546875" style="52" customWidth="1"/>
    <col min="9478" max="9730" width="9.140625" style="52"/>
    <col min="9731" max="9731" width="50.5703125" style="52" customWidth="1"/>
    <col min="9732" max="9732" width="9.140625" style="52"/>
    <col min="9733" max="9733" width="13.85546875" style="52" customWidth="1"/>
    <col min="9734" max="9986" width="9.140625" style="52"/>
    <col min="9987" max="9987" width="50.5703125" style="52" customWidth="1"/>
    <col min="9988" max="9988" width="9.140625" style="52"/>
    <col min="9989" max="9989" width="13.85546875" style="52" customWidth="1"/>
    <col min="9990" max="10242" width="9.140625" style="52"/>
    <col min="10243" max="10243" width="50.5703125" style="52" customWidth="1"/>
    <col min="10244" max="10244" width="9.140625" style="52"/>
    <col min="10245" max="10245" width="13.85546875" style="52" customWidth="1"/>
    <col min="10246" max="10498" width="9.140625" style="52"/>
    <col min="10499" max="10499" width="50.5703125" style="52" customWidth="1"/>
    <col min="10500" max="10500" width="9.140625" style="52"/>
    <col min="10501" max="10501" width="13.85546875" style="52" customWidth="1"/>
    <col min="10502" max="10754" width="9.140625" style="52"/>
    <col min="10755" max="10755" width="50.5703125" style="52" customWidth="1"/>
    <col min="10756" max="10756" width="9.140625" style="52"/>
    <col min="10757" max="10757" width="13.85546875" style="52" customWidth="1"/>
    <col min="10758" max="11010" width="9.140625" style="52"/>
    <col min="11011" max="11011" width="50.5703125" style="52" customWidth="1"/>
    <col min="11012" max="11012" width="9.140625" style="52"/>
    <col min="11013" max="11013" width="13.85546875" style="52" customWidth="1"/>
    <col min="11014" max="11266" width="9.140625" style="52"/>
    <col min="11267" max="11267" width="50.5703125" style="52" customWidth="1"/>
    <col min="11268" max="11268" width="9.140625" style="52"/>
    <col min="11269" max="11269" width="13.85546875" style="52" customWidth="1"/>
    <col min="11270" max="11522" width="9.140625" style="52"/>
    <col min="11523" max="11523" width="50.5703125" style="52" customWidth="1"/>
    <col min="11524" max="11524" width="9.140625" style="52"/>
    <col min="11525" max="11525" width="13.85546875" style="52" customWidth="1"/>
    <col min="11526" max="11778" width="9.140625" style="52"/>
    <col min="11779" max="11779" width="50.5703125" style="52" customWidth="1"/>
    <col min="11780" max="11780" width="9.140625" style="52"/>
    <col min="11781" max="11781" width="13.85546875" style="52" customWidth="1"/>
    <col min="11782" max="12034" width="9.140625" style="52"/>
    <col min="12035" max="12035" width="50.5703125" style="52" customWidth="1"/>
    <col min="12036" max="12036" width="9.140625" style="52"/>
    <col min="12037" max="12037" width="13.85546875" style="52" customWidth="1"/>
    <col min="12038" max="12290" width="9.140625" style="52"/>
    <col min="12291" max="12291" width="50.5703125" style="52" customWidth="1"/>
    <col min="12292" max="12292" width="9.140625" style="52"/>
    <col min="12293" max="12293" width="13.85546875" style="52" customWidth="1"/>
    <col min="12294" max="12546" width="9.140625" style="52"/>
    <col min="12547" max="12547" width="50.5703125" style="52" customWidth="1"/>
    <col min="12548" max="12548" width="9.140625" style="52"/>
    <col min="12549" max="12549" width="13.85546875" style="52" customWidth="1"/>
    <col min="12550" max="12802" width="9.140625" style="52"/>
    <col min="12803" max="12803" width="50.5703125" style="52" customWidth="1"/>
    <col min="12804" max="12804" width="9.140625" style="52"/>
    <col min="12805" max="12805" width="13.85546875" style="52" customWidth="1"/>
    <col min="12806" max="13058" width="9.140625" style="52"/>
    <col min="13059" max="13059" width="50.5703125" style="52" customWidth="1"/>
    <col min="13060" max="13060" width="9.140625" style="52"/>
    <col min="13061" max="13061" width="13.85546875" style="52" customWidth="1"/>
    <col min="13062" max="13314" width="9.140625" style="52"/>
    <col min="13315" max="13315" width="50.5703125" style="52" customWidth="1"/>
    <col min="13316" max="13316" width="9.140625" style="52"/>
    <col min="13317" max="13317" width="13.85546875" style="52" customWidth="1"/>
    <col min="13318" max="13570" width="9.140625" style="52"/>
    <col min="13571" max="13571" width="50.5703125" style="52" customWidth="1"/>
    <col min="13572" max="13572" width="9.140625" style="52"/>
    <col min="13573" max="13573" width="13.85546875" style="52" customWidth="1"/>
    <col min="13574" max="13826" width="9.140625" style="52"/>
    <col min="13827" max="13827" width="50.5703125" style="52" customWidth="1"/>
    <col min="13828" max="13828" width="9.140625" style="52"/>
    <col min="13829" max="13829" width="13.85546875" style="52" customWidth="1"/>
    <col min="13830" max="14082" width="9.140625" style="52"/>
    <col min="14083" max="14083" width="50.5703125" style="52" customWidth="1"/>
    <col min="14084" max="14084" width="9.140625" style="52"/>
    <col min="14085" max="14085" width="13.85546875" style="52" customWidth="1"/>
    <col min="14086" max="14338" width="9.140625" style="52"/>
    <col min="14339" max="14339" width="50.5703125" style="52" customWidth="1"/>
    <col min="14340" max="14340" width="9.140625" style="52"/>
    <col min="14341" max="14341" width="13.85546875" style="52" customWidth="1"/>
    <col min="14342" max="14594" width="9.140625" style="52"/>
    <col min="14595" max="14595" width="50.5703125" style="52" customWidth="1"/>
    <col min="14596" max="14596" width="9.140625" style="52"/>
    <col min="14597" max="14597" width="13.85546875" style="52" customWidth="1"/>
    <col min="14598" max="14850" width="9.140625" style="52"/>
    <col min="14851" max="14851" width="50.5703125" style="52" customWidth="1"/>
    <col min="14852" max="14852" width="9.140625" style="52"/>
    <col min="14853" max="14853" width="13.85546875" style="52" customWidth="1"/>
    <col min="14854" max="15106" width="9.140625" style="52"/>
    <col min="15107" max="15107" width="50.5703125" style="52" customWidth="1"/>
    <col min="15108" max="15108" width="9.140625" style="52"/>
    <col min="15109" max="15109" width="13.85546875" style="52" customWidth="1"/>
    <col min="15110" max="15362" width="9.140625" style="52"/>
    <col min="15363" max="15363" width="50.5703125" style="52" customWidth="1"/>
    <col min="15364" max="15364" width="9.140625" style="52"/>
    <col min="15365" max="15365" width="13.85546875" style="52" customWidth="1"/>
    <col min="15366" max="15618" width="9.140625" style="52"/>
    <col min="15619" max="15619" width="50.5703125" style="52" customWidth="1"/>
    <col min="15620" max="15620" width="9.140625" style="52"/>
    <col min="15621" max="15621" width="13.85546875" style="52" customWidth="1"/>
    <col min="15622" max="15874" width="9.140625" style="52"/>
    <col min="15875" max="15875" width="50.5703125" style="52" customWidth="1"/>
    <col min="15876" max="15876" width="9.140625" style="52"/>
    <col min="15877" max="15877" width="13.85546875" style="52" customWidth="1"/>
    <col min="15878" max="16130" width="9.140625" style="52"/>
    <col min="16131" max="16131" width="50.5703125" style="52" customWidth="1"/>
    <col min="16132" max="16132" width="9.140625" style="52"/>
    <col min="16133" max="16133" width="13.85546875" style="52" customWidth="1"/>
    <col min="16134" max="16384" width="9.140625" style="52"/>
  </cols>
  <sheetData>
    <row r="3" spans="2:7" s="29" customFormat="1" ht="18">
      <c r="B3" s="26" t="s">
        <v>8</v>
      </c>
      <c r="C3" s="27"/>
      <c r="D3" s="27"/>
      <c r="E3" s="28"/>
    </row>
    <row r="4" spans="2:7" s="29" customFormat="1" ht="15">
      <c r="B4" s="30"/>
      <c r="E4" s="31"/>
    </row>
    <row r="5" spans="2:7" s="33" customFormat="1" ht="15">
      <c r="B5" s="32" t="s">
        <v>12</v>
      </c>
      <c r="E5" s="34"/>
    </row>
    <row r="6" spans="2:7" s="33" customFormat="1" ht="15.75" customHeight="1">
      <c r="B6" s="35"/>
      <c r="C6" s="36"/>
      <c r="D6" s="36"/>
      <c r="E6" s="37"/>
    </row>
    <row r="7" spans="2:7" s="29" customFormat="1" ht="15" customHeight="1">
      <c r="B7" s="38" t="str">
        <f>+CESTA!B1</f>
        <v>I.</v>
      </c>
      <c r="C7" s="30" t="str">
        <f ca="1">+CESTA!C1</f>
        <v>CESTA</v>
      </c>
      <c r="D7" s="30"/>
      <c r="E7" s="39">
        <f>+ROUND(CESTA!H18,2)</f>
        <v>57600</v>
      </c>
    </row>
    <row r="8" spans="2:7" s="29" customFormat="1" ht="15" customHeight="1">
      <c r="B8" s="38"/>
      <c r="C8" s="30"/>
      <c r="D8" s="30"/>
      <c r="E8" s="39"/>
    </row>
    <row r="9" spans="2:7" s="29" customFormat="1" ht="15" customHeight="1">
      <c r="B9" s="38" t="str">
        <f>+'KOLESARSKA STEZA'!B1</f>
        <v>II.</v>
      </c>
      <c r="C9" s="57" t="str">
        <f ca="1">+'KOLESARSKA STEZA'!C1</f>
        <v>KOLESARSKA STEZA</v>
      </c>
      <c r="D9" s="30"/>
      <c r="E9" s="39">
        <f>+ROUND('KOLESARSKA STEZA'!H18,2)</f>
        <v>0</v>
      </c>
      <c r="G9" s="124"/>
    </row>
    <row r="10" spans="2:7" s="29" customFormat="1" ht="15" customHeight="1">
      <c r="B10" s="38"/>
      <c r="C10" s="57"/>
      <c r="D10" s="30"/>
      <c r="E10" s="39"/>
      <c r="G10" s="124"/>
    </row>
    <row r="11" spans="2:7" s="29" customFormat="1" ht="15" customHeight="1">
      <c r="B11" s="38" t="str">
        <f>+'ELEKTRO DELA'!B1</f>
        <v>III.</v>
      </c>
      <c r="C11" s="57" t="str">
        <f ca="1">+'ELEKTRO DELA'!C1</f>
        <v>ELEKTRO DELA</v>
      </c>
      <c r="D11" s="30"/>
      <c r="E11" s="39">
        <f>+ROUND('ELEKTRO DELA'!H14,2)</f>
        <v>0</v>
      </c>
      <c r="G11" s="124"/>
    </row>
    <row r="12" spans="2:7" s="29" customFormat="1" ht="15" customHeight="1">
      <c r="B12" s="38"/>
      <c r="C12" s="57"/>
      <c r="D12" s="30"/>
      <c r="E12" s="39"/>
      <c r="G12" s="124"/>
    </row>
    <row r="13" spans="2:7" s="29" customFormat="1" ht="15" customHeight="1">
      <c r="B13" s="38" t="str">
        <f>+TELEKOMUNIKACIJE!B1</f>
        <v>IV.</v>
      </c>
      <c r="C13" s="57" t="str">
        <f ca="1">+TELEKOMUNIKACIJE!C1</f>
        <v>TELEKOMUNIKACIJE</v>
      </c>
      <c r="D13" s="30"/>
      <c r="E13" s="39">
        <f>+ROUND(TELEKOMUNIKACIJE!H12,2)</f>
        <v>0</v>
      </c>
      <c r="G13" s="124"/>
    </row>
    <row r="14" spans="2:7" s="29" customFormat="1" ht="15" customHeight="1">
      <c r="B14" s="40"/>
      <c r="C14" s="41"/>
      <c r="D14" s="41"/>
      <c r="E14" s="42"/>
    </row>
    <row r="15" spans="2:7" s="30" customFormat="1" ht="15" customHeight="1" thickBot="1">
      <c r="B15" s="43"/>
      <c r="C15" s="44" t="s">
        <v>9</v>
      </c>
      <c r="D15" s="44"/>
      <c r="E15" s="45">
        <f>ROUND(SUM(E7:E13),2)</f>
        <v>57600</v>
      </c>
    </row>
    <row r="16" spans="2:7" s="29" customFormat="1" ht="15" customHeight="1" thickTop="1">
      <c r="B16" s="46"/>
      <c r="E16" s="47"/>
    </row>
    <row r="17" spans="2:5" s="29" customFormat="1" ht="15" customHeight="1">
      <c r="B17" s="48"/>
      <c r="C17" s="29" t="s">
        <v>324</v>
      </c>
      <c r="D17" s="49">
        <v>0.1</v>
      </c>
      <c r="E17" s="47">
        <f>+ROUND(E15*$D17,2)</f>
        <v>5760</v>
      </c>
    </row>
    <row r="18" spans="2:5" s="29" customFormat="1" ht="15" customHeight="1">
      <c r="B18" s="46"/>
      <c r="E18" s="50"/>
    </row>
    <row r="19" spans="2:5" s="30" customFormat="1" ht="15" customHeight="1" thickBot="1">
      <c r="B19" s="43"/>
      <c r="C19" s="44" t="s">
        <v>25</v>
      </c>
      <c r="D19" s="44"/>
      <c r="E19" s="45">
        <f>ROUND(SUM(E15:E17),2)</f>
        <v>63360</v>
      </c>
    </row>
    <row r="20" spans="2:5" ht="15" thickTop="1">
      <c r="B20" s="51"/>
      <c r="E20" s="53"/>
    </row>
    <row r="21" spans="2:5" s="29" customFormat="1" ht="15" customHeight="1">
      <c r="B21" s="46"/>
      <c r="C21" s="29" t="s">
        <v>10</v>
      </c>
      <c r="D21" s="49">
        <v>0.22</v>
      </c>
      <c r="E21" s="47">
        <f>+ROUND(E19*$D21,2)</f>
        <v>13939.2</v>
      </c>
    </row>
    <row r="22" spans="2:5" s="29" customFormat="1" ht="15" customHeight="1">
      <c r="B22" s="46"/>
      <c r="E22" s="50"/>
    </row>
    <row r="23" spans="2:5" s="30" customFormat="1" ht="15" customHeight="1" thickBot="1">
      <c r="B23" s="43"/>
      <c r="C23" s="44" t="s">
        <v>11</v>
      </c>
      <c r="D23" s="44"/>
      <c r="E23" s="134">
        <f>ROUND(SUM(E19:E21),2)</f>
        <v>77299.199999999997</v>
      </c>
    </row>
    <row r="24" spans="2:5" ht="15" thickTop="1"/>
    <row r="30" spans="2:5" ht="15">
      <c r="C30" s="55"/>
    </row>
    <row r="31" spans="2:5">
      <c r="C31" s="54"/>
    </row>
  </sheetData>
  <pageMargins left="0.70866141732283472" right="0.70866141732283472" top="0.74803149606299213" bottom="0.74803149606299213" header="0.31496062992125984" footer="0.31496062992125984"/>
  <pageSetup paperSize="9" scale="66" orientation="portrait" r:id="rId1"/>
  <headerFooter>
    <oddHeader>&amp;C&amp;"-,Ležeče"Ureditev ceste in kolesarske poti Lokavec&amp;R&amp;"-,Ležeče"RAZPIS 2020</oddHeader>
    <oddFooter>Stran &amp;P od &amp;N</oddFooter>
  </headerFooter>
  <colBreaks count="2" manualBreakCount="2">
    <brk id="5" max="12" man="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2:I46"/>
  <sheetViews>
    <sheetView view="pageBreakPreview" topLeftCell="B40" zoomScale="85" zoomScaleNormal="100" zoomScaleSheetLayoutView="85" workbookViewId="0">
      <selection activeCell="B1" sqref="B1"/>
    </sheetView>
  </sheetViews>
  <sheetFormatPr defaultRowHeight="14.25"/>
  <cols>
    <col min="1" max="1" width="9.140625" style="3"/>
    <col min="2" max="2" width="14.28515625" style="3" customWidth="1"/>
    <col min="3" max="3" width="9.7109375" style="3" bestFit="1" customWidth="1"/>
    <col min="4" max="4" width="69.140625" style="3" customWidth="1"/>
    <col min="5" max="5" width="9.140625" style="3"/>
    <col min="6" max="6" width="7.85546875" style="3" customWidth="1"/>
    <col min="7" max="7" width="10.42578125" style="3" bestFit="1" customWidth="1"/>
    <col min="8" max="257" width="9.140625" style="3"/>
    <col min="258" max="258" width="10.42578125" style="3" customWidth="1"/>
    <col min="259" max="259" width="9.140625" style="3"/>
    <col min="260" max="260" width="44" style="3" customWidth="1"/>
    <col min="261" max="261" width="9.140625" style="3"/>
    <col min="262" max="262" width="7.85546875" style="3" customWidth="1"/>
    <col min="263" max="513" width="9.140625" style="3"/>
    <col min="514" max="514" width="10.42578125" style="3" customWidth="1"/>
    <col min="515" max="515" width="9.140625" style="3"/>
    <col min="516" max="516" width="44" style="3" customWidth="1"/>
    <col min="517" max="517" width="9.140625" style="3"/>
    <col min="518" max="518" width="7.85546875" style="3" customWidth="1"/>
    <col min="519" max="769" width="9.140625" style="3"/>
    <col min="770" max="770" width="10.42578125" style="3" customWidth="1"/>
    <col min="771" max="771" width="9.140625" style="3"/>
    <col min="772" max="772" width="44" style="3" customWidth="1"/>
    <col min="773" max="773" width="9.140625" style="3"/>
    <col min="774" max="774" width="7.85546875" style="3" customWidth="1"/>
    <col min="775" max="1025" width="9.140625" style="3"/>
    <col min="1026" max="1026" width="10.42578125" style="3" customWidth="1"/>
    <col min="1027" max="1027" width="9.140625" style="3"/>
    <col min="1028" max="1028" width="44" style="3" customWidth="1"/>
    <col min="1029" max="1029" width="9.140625" style="3"/>
    <col min="1030" max="1030" width="7.85546875" style="3" customWidth="1"/>
    <col min="1031" max="1281" width="9.140625" style="3"/>
    <col min="1282" max="1282" width="10.42578125" style="3" customWidth="1"/>
    <col min="1283" max="1283" width="9.140625" style="3"/>
    <col min="1284" max="1284" width="44" style="3" customWidth="1"/>
    <col min="1285" max="1285" width="9.140625" style="3"/>
    <col min="1286" max="1286" width="7.85546875" style="3" customWidth="1"/>
    <col min="1287" max="1537" width="9.140625" style="3"/>
    <col min="1538" max="1538" width="10.42578125" style="3" customWidth="1"/>
    <col min="1539" max="1539" width="9.140625" style="3"/>
    <col min="1540" max="1540" width="44" style="3" customWidth="1"/>
    <col min="1541" max="1541" width="9.140625" style="3"/>
    <col min="1542" max="1542" width="7.85546875" style="3" customWidth="1"/>
    <col min="1543" max="1793" width="9.140625" style="3"/>
    <col min="1794" max="1794" width="10.42578125" style="3" customWidth="1"/>
    <col min="1795" max="1795" width="9.140625" style="3"/>
    <col min="1796" max="1796" width="44" style="3" customWidth="1"/>
    <col min="1797" max="1797" width="9.140625" style="3"/>
    <col min="1798" max="1798" width="7.85546875" style="3" customWidth="1"/>
    <col min="1799" max="2049" width="9.140625" style="3"/>
    <col min="2050" max="2050" width="10.42578125" style="3" customWidth="1"/>
    <col min="2051" max="2051" width="9.140625" style="3"/>
    <col min="2052" max="2052" width="44" style="3" customWidth="1"/>
    <col min="2053" max="2053" width="9.140625" style="3"/>
    <col min="2054" max="2054" width="7.85546875" style="3" customWidth="1"/>
    <col min="2055" max="2305" width="9.140625" style="3"/>
    <col min="2306" max="2306" width="10.42578125" style="3" customWidth="1"/>
    <col min="2307" max="2307" width="9.140625" style="3"/>
    <col min="2308" max="2308" width="44" style="3" customWidth="1"/>
    <col min="2309" max="2309" width="9.140625" style="3"/>
    <col min="2310" max="2310" width="7.85546875" style="3" customWidth="1"/>
    <col min="2311" max="2561" width="9.140625" style="3"/>
    <col min="2562" max="2562" width="10.42578125" style="3" customWidth="1"/>
    <col min="2563" max="2563" width="9.140625" style="3"/>
    <col min="2564" max="2564" width="44" style="3" customWidth="1"/>
    <col min="2565" max="2565" width="9.140625" style="3"/>
    <col min="2566" max="2566" width="7.85546875" style="3" customWidth="1"/>
    <col min="2567" max="2817" width="9.140625" style="3"/>
    <col min="2818" max="2818" width="10.42578125" style="3" customWidth="1"/>
    <col min="2819" max="2819" width="9.140625" style="3"/>
    <col min="2820" max="2820" width="44" style="3" customWidth="1"/>
    <col min="2821" max="2821" width="9.140625" style="3"/>
    <col min="2822" max="2822" width="7.85546875" style="3" customWidth="1"/>
    <col min="2823" max="3073" width="9.140625" style="3"/>
    <col min="3074" max="3074" width="10.42578125" style="3" customWidth="1"/>
    <col min="3075" max="3075" width="9.140625" style="3"/>
    <col min="3076" max="3076" width="44" style="3" customWidth="1"/>
    <col min="3077" max="3077" width="9.140625" style="3"/>
    <col min="3078" max="3078" width="7.85546875" style="3" customWidth="1"/>
    <col min="3079" max="3329" width="9.140625" style="3"/>
    <col min="3330" max="3330" width="10.42578125" style="3" customWidth="1"/>
    <col min="3331" max="3331" width="9.140625" style="3"/>
    <col min="3332" max="3332" width="44" style="3" customWidth="1"/>
    <col min="3333" max="3333" width="9.140625" style="3"/>
    <col min="3334" max="3334" width="7.85546875" style="3" customWidth="1"/>
    <col min="3335" max="3585" width="9.140625" style="3"/>
    <col min="3586" max="3586" width="10.42578125" style="3" customWidth="1"/>
    <col min="3587" max="3587" width="9.140625" style="3"/>
    <col min="3588" max="3588" width="44" style="3" customWidth="1"/>
    <col min="3589" max="3589" width="9.140625" style="3"/>
    <col min="3590" max="3590" width="7.85546875" style="3" customWidth="1"/>
    <col min="3591" max="3841" width="9.140625" style="3"/>
    <col min="3842" max="3842" width="10.42578125" style="3" customWidth="1"/>
    <col min="3843" max="3843" width="9.140625" style="3"/>
    <col min="3844" max="3844" width="44" style="3" customWidth="1"/>
    <col min="3845" max="3845" width="9.140625" style="3"/>
    <col min="3846" max="3846" width="7.85546875" style="3" customWidth="1"/>
    <col min="3847" max="4097" width="9.140625" style="3"/>
    <col min="4098" max="4098" width="10.42578125" style="3" customWidth="1"/>
    <col min="4099" max="4099" width="9.140625" style="3"/>
    <col min="4100" max="4100" width="44" style="3" customWidth="1"/>
    <col min="4101" max="4101" width="9.140625" style="3"/>
    <col min="4102" max="4102" width="7.85546875" style="3" customWidth="1"/>
    <col min="4103" max="4353" width="9.140625" style="3"/>
    <col min="4354" max="4354" width="10.42578125" style="3" customWidth="1"/>
    <col min="4355" max="4355" width="9.140625" style="3"/>
    <col min="4356" max="4356" width="44" style="3" customWidth="1"/>
    <col min="4357" max="4357" width="9.140625" style="3"/>
    <col min="4358" max="4358" width="7.85546875" style="3" customWidth="1"/>
    <col min="4359" max="4609" width="9.140625" style="3"/>
    <col min="4610" max="4610" width="10.42578125" style="3" customWidth="1"/>
    <col min="4611" max="4611" width="9.140625" style="3"/>
    <col min="4612" max="4612" width="44" style="3" customWidth="1"/>
    <col min="4613" max="4613" width="9.140625" style="3"/>
    <col min="4614" max="4614" width="7.85546875" style="3" customWidth="1"/>
    <col min="4615" max="4865" width="9.140625" style="3"/>
    <col min="4866" max="4866" width="10.42578125" style="3" customWidth="1"/>
    <col min="4867" max="4867" width="9.140625" style="3"/>
    <col min="4868" max="4868" width="44" style="3" customWidth="1"/>
    <col min="4869" max="4869" width="9.140625" style="3"/>
    <col min="4870" max="4870" width="7.85546875" style="3" customWidth="1"/>
    <col min="4871" max="5121" width="9.140625" style="3"/>
    <col min="5122" max="5122" width="10.42578125" style="3" customWidth="1"/>
    <col min="5123" max="5123" width="9.140625" style="3"/>
    <col min="5124" max="5124" width="44" style="3" customWidth="1"/>
    <col min="5125" max="5125" width="9.140625" style="3"/>
    <col min="5126" max="5126" width="7.85546875" style="3" customWidth="1"/>
    <col min="5127" max="5377" width="9.140625" style="3"/>
    <col min="5378" max="5378" width="10.42578125" style="3" customWidth="1"/>
    <col min="5379" max="5379" width="9.140625" style="3"/>
    <col min="5380" max="5380" width="44" style="3" customWidth="1"/>
    <col min="5381" max="5381" width="9.140625" style="3"/>
    <col min="5382" max="5382" width="7.85546875" style="3" customWidth="1"/>
    <col min="5383" max="5633" width="9.140625" style="3"/>
    <col min="5634" max="5634" width="10.42578125" style="3" customWidth="1"/>
    <col min="5635" max="5635" width="9.140625" style="3"/>
    <col min="5636" max="5636" width="44" style="3" customWidth="1"/>
    <col min="5637" max="5637" width="9.140625" style="3"/>
    <col min="5638" max="5638" width="7.85546875" style="3" customWidth="1"/>
    <col min="5639" max="5889" width="9.140625" style="3"/>
    <col min="5890" max="5890" width="10.42578125" style="3" customWidth="1"/>
    <col min="5891" max="5891" width="9.140625" style="3"/>
    <col min="5892" max="5892" width="44" style="3" customWidth="1"/>
    <col min="5893" max="5893" width="9.140625" style="3"/>
    <col min="5894" max="5894" width="7.85546875" style="3" customWidth="1"/>
    <col min="5895" max="6145" width="9.140625" style="3"/>
    <col min="6146" max="6146" width="10.42578125" style="3" customWidth="1"/>
    <col min="6147" max="6147" width="9.140625" style="3"/>
    <col min="6148" max="6148" width="44" style="3" customWidth="1"/>
    <col min="6149" max="6149" width="9.140625" style="3"/>
    <col min="6150" max="6150" width="7.85546875" style="3" customWidth="1"/>
    <col min="6151" max="6401" width="9.140625" style="3"/>
    <col min="6402" max="6402" width="10.42578125" style="3" customWidth="1"/>
    <col min="6403" max="6403" width="9.140625" style="3"/>
    <col min="6404" max="6404" width="44" style="3" customWidth="1"/>
    <col min="6405" max="6405" width="9.140625" style="3"/>
    <col min="6406" max="6406" width="7.85546875" style="3" customWidth="1"/>
    <col min="6407" max="6657" width="9.140625" style="3"/>
    <col min="6658" max="6658" width="10.42578125" style="3" customWidth="1"/>
    <col min="6659" max="6659" width="9.140625" style="3"/>
    <col min="6660" max="6660" width="44" style="3" customWidth="1"/>
    <col min="6661" max="6661" width="9.140625" style="3"/>
    <col min="6662" max="6662" width="7.85546875" style="3" customWidth="1"/>
    <col min="6663" max="6913" width="9.140625" style="3"/>
    <col min="6914" max="6914" width="10.42578125" style="3" customWidth="1"/>
    <col min="6915" max="6915" width="9.140625" style="3"/>
    <col min="6916" max="6916" width="44" style="3" customWidth="1"/>
    <col min="6917" max="6917" width="9.140625" style="3"/>
    <col min="6918" max="6918" width="7.85546875" style="3" customWidth="1"/>
    <col min="6919" max="7169" width="9.140625" style="3"/>
    <col min="7170" max="7170" width="10.42578125" style="3" customWidth="1"/>
    <col min="7171" max="7171" width="9.140625" style="3"/>
    <col min="7172" max="7172" width="44" style="3" customWidth="1"/>
    <col min="7173" max="7173" width="9.140625" style="3"/>
    <col min="7174" max="7174" width="7.85546875" style="3" customWidth="1"/>
    <col min="7175" max="7425" width="9.140625" style="3"/>
    <col min="7426" max="7426" width="10.42578125" style="3" customWidth="1"/>
    <col min="7427" max="7427" width="9.140625" style="3"/>
    <col min="7428" max="7428" width="44" style="3" customWidth="1"/>
    <col min="7429" max="7429" width="9.140625" style="3"/>
    <col min="7430" max="7430" width="7.85546875" style="3" customWidth="1"/>
    <col min="7431" max="7681" width="9.140625" style="3"/>
    <col min="7682" max="7682" width="10.42578125" style="3" customWidth="1"/>
    <col min="7683" max="7683" width="9.140625" style="3"/>
    <col min="7684" max="7684" width="44" style="3" customWidth="1"/>
    <col min="7685" max="7685" width="9.140625" style="3"/>
    <col min="7686" max="7686" width="7.85546875" style="3" customWidth="1"/>
    <col min="7687" max="7937" width="9.140625" style="3"/>
    <col min="7938" max="7938" width="10.42578125" style="3" customWidth="1"/>
    <col min="7939" max="7939" width="9.140625" style="3"/>
    <col min="7940" max="7940" width="44" style="3" customWidth="1"/>
    <col min="7941" max="7941" width="9.140625" style="3"/>
    <col min="7942" max="7942" width="7.85546875" style="3" customWidth="1"/>
    <col min="7943" max="8193" width="9.140625" style="3"/>
    <col min="8194" max="8194" width="10.42578125" style="3" customWidth="1"/>
    <col min="8195" max="8195" width="9.140625" style="3"/>
    <col min="8196" max="8196" width="44" style="3" customWidth="1"/>
    <col min="8197" max="8197" width="9.140625" style="3"/>
    <col min="8198" max="8198" width="7.85546875" style="3" customWidth="1"/>
    <col min="8199" max="8449" width="9.140625" style="3"/>
    <col min="8450" max="8450" width="10.42578125" style="3" customWidth="1"/>
    <col min="8451" max="8451" width="9.140625" style="3"/>
    <col min="8452" max="8452" width="44" style="3" customWidth="1"/>
    <col min="8453" max="8453" width="9.140625" style="3"/>
    <col min="8454" max="8454" width="7.85546875" style="3" customWidth="1"/>
    <col min="8455" max="8705" width="9.140625" style="3"/>
    <col min="8706" max="8706" width="10.42578125" style="3" customWidth="1"/>
    <col min="8707" max="8707" width="9.140625" style="3"/>
    <col min="8708" max="8708" width="44" style="3" customWidth="1"/>
    <col min="8709" max="8709" width="9.140625" style="3"/>
    <col min="8710" max="8710" width="7.85546875" style="3" customWidth="1"/>
    <col min="8711" max="8961" width="9.140625" style="3"/>
    <col min="8962" max="8962" width="10.42578125" style="3" customWidth="1"/>
    <col min="8963" max="8963" width="9.140625" style="3"/>
    <col min="8964" max="8964" width="44" style="3" customWidth="1"/>
    <col min="8965" max="8965" width="9.140625" style="3"/>
    <col min="8966" max="8966" width="7.85546875" style="3" customWidth="1"/>
    <col min="8967" max="9217" width="9.140625" style="3"/>
    <col min="9218" max="9218" width="10.42578125" style="3" customWidth="1"/>
    <col min="9219" max="9219" width="9.140625" style="3"/>
    <col min="9220" max="9220" width="44" style="3" customWidth="1"/>
    <col min="9221" max="9221" width="9.140625" style="3"/>
    <col min="9222" max="9222" width="7.85546875" style="3" customWidth="1"/>
    <col min="9223" max="9473" width="9.140625" style="3"/>
    <col min="9474" max="9474" width="10.42578125" style="3" customWidth="1"/>
    <col min="9475" max="9475" width="9.140625" style="3"/>
    <col min="9476" max="9476" width="44" style="3" customWidth="1"/>
    <col min="9477" max="9477" width="9.140625" style="3"/>
    <col min="9478" max="9478" width="7.85546875" style="3" customWidth="1"/>
    <col min="9479" max="9729" width="9.140625" style="3"/>
    <col min="9730" max="9730" width="10.42578125" style="3" customWidth="1"/>
    <col min="9731" max="9731" width="9.140625" style="3"/>
    <col min="9732" max="9732" width="44" style="3" customWidth="1"/>
    <col min="9733" max="9733" width="9.140625" style="3"/>
    <col min="9734" max="9734" width="7.85546875" style="3" customWidth="1"/>
    <col min="9735" max="9985" width="9.140625" style="3"/>
    <col min="9986" max="9986" width="10.42578125" style="3" customWidth="1"/>
    <col min="9987" max="9987" width="9.140625" style="3"/>
    <col min="9988" max="9988" width="44" style="3" customWidth="1"/>
    <col min="9989" max="9989" width="9.140625" style="3"/>
    <col min="9990" max="9990" width="7.85546875" style="3" customWidth="1"/>
    <col min="9991" max="10241" width="9.140625" style="3"/>
    <col min="10242" max="10242" width="10.42578125" style="3" customWidth="1"/>
    <col min="10243" max="10243" width="9.140625" style="3"/>
    <col min="10244" max="10244" width="44" style="3" customWidth="1"/>
    <col min="10245" max="10245" width="9.140625" style="3"/>
    <col min="10246" max="10246" width="7.85546875" style="3" customWidth="1"/>
    <col min="10247" max="10497" width="9.140625" style="3"/>
    <col min="10498" max="10498" width="10.42578125" style="3" customWidth="1"/>
    <col min="10499" max="10499" width="9.140625" style="3"/>
    <col min="10500" max="10500" width="44" style="3" customWidth="1"/>
    <col min="10501" max="10501" width="9.140625" style="3"/>
    <col min="10502" max="10502" width="7.85546875" style="3" customWidth="1"/>
    <col min="10503" max="10753" width="9.140625" style="3"/>
    <col min="10754" max="10754" width="10.42578125" style="3" customWidth="1"/>
    <col min="10755" max="10755" width="9.140625" style="3"/>
    <col min="10756" max="10756" width="44" style="3" customWidth="1"/>
    <col min="10757" max="10757" width="9.140625" style="3"/>
    <col min="10758" max="10758" width="7.85546875" style="3" customWidth="1"/>
    <col min="10759" max="11009" width="9.140625" style="3"/>
    <col min="11010" max="11010" width="10.42578125" style="3" customWidth="1"/>
    <col min="11011" max="11011" width="9.140625" style="3"/>
    <col min="11012" max="11012" width="44" style="3" customWidth="1"/>
    <col min="11013" max="11013" width="9.140625" style="3"/>
    <col min="11014" max="11014" width="7.85546875" style="3" customWidth="1"/>
    <col min="11015" max="11265" width="9.140625" style="3"/>
    <col min="11266" max="11266" width="10.42578125" style="3" customWidth="1"/>
    <col min="11267" max="11267" width="9.140625" style="3"/>
    <col min="11268" max="11268" width="44" style="3" customWidth="1"/>
    <col min="11269" max="11269" width="9.140625" style="3"/>
    <col min="11270" max="11270" width="7.85546875" style="3" customWidth="1"/>
    <col min="11271" max="11521" width="9.140625" style="3"/>
    <col min="11522" max="11522" width="10.42578125" style="3" customWidth="1"/>
    <col min="11523" max="11523" width="9.140625" style="3"/>
    <col min="11524" max="11524" width="44" style="3" customWidth="1"/>
    <col min="11525" max="11525" width="9.140625" style="3"/>
    <col min="11526" max="11526" width="7.85546875" style="3" customWidth="1"/>
    <col min="11527" max="11777" width="9.140625" style="3"/>
    <col min="11778" max="11778" width="10.42578125" style="3" customWidth="1"/>
    <col min="11779" max="11779" width="9.140625" style="3"/>
    <col min="11780" max="11780" width="44" style="3" customWidth="1"/>
    <col min="11781" max="11781" width="9.140625" style="3"/>
    <col min="11782" max="11782" width="7.85546875" style="3" customWidth="1"/>
    <col min="11783" max="12033" width="9.140625" style="3"/>
    <col min="12034" max="12034" width="10.42578125" style="3" customWidth="1"/>
    <col min="12035" max="12035" width="9.140625" style="3"/>
    <col min="12036" max="12036" width="44" style="3" customWidth="1"/>
    <col min="12037" max="12037" width="9.140625" style="3"/>
    <col min="12038" max="12038" width="7.85546875" style="3" customWidth="1"/>
    <col min="12039" max="12289" width="9.140625" style="3"/>
    <col min="12290" max="12290" width="10.42578125" style="3" customWidth="1"/>
    <col min="12291" max="12291" width="9.140625" style="3"/>
    <col min="12292" max="12292" width="44" style="3" customWidth="1"/>
    <col min="12293" max="12293" width="9.140625" style="3"/>
    <col min="12294" max="12294" width="7.85546875" style="3" customWidth="1"/>
    <col min="12295" max="12545" width="9.140625" style="3"/>
    <col min="12546" max="12546" width="10.42578125" style="3" customWidth="1"/>
    <col min="12547" max="12547" width="9.140625" style="3"/>
    <col min="12548" max="12548" width="44" style="3" customWidth="1"/>
    <col min="12549" max="12549" width="9.140625" style="3"/>
    <col min="12550" max="12550" width="7.85546875" style="3" customWidth="1"/>
    <col min="12551" max="12801" width="9.140625" style="3"/>
    <col min="12802" max="12802" width="10.42578125" style="3" customWidth="1"/>
    <col min="12803" max="12803" width="9.140625" style="3"/>
    <col min="12804" max="12804" width="44" style="3" customWidth="1"/>
    <col min="12805" max="12805" width="9.140625" style="3"/>
    <col min="12806" max="12806" width="7.85546875" style="3" customWidth="1"/>
    <col min="12807" max="13057" width="9.140625" style="3"/>
    <col min="13058" max="13058" width="10.42578125" style="3" customWidth="1"/>
    <col min="13059" max="13059" width="9.140625" style="3"/>
    <col min="13060" max="13060" width="44" style="3" customWidth="1"/>
    <col min="13061" max="13061" width="9.140625" style="3"/>
    <col min="13062" max="13062" width="7.85546875" style="3" customWidth="1"/>
    <col min="13063" max="13313" width="9.140625" style="3"/>
    <col min="13314" max="13314" width="10.42578125" style="3" customWidth="1"/>
    <col min="13315" max="13315" width="9.140625" style="3"/>
    <col min="13316" max="13316" width="44" style="3" customWidth="1"/>
    <col min="13317" max="13317" width="9.140625" style="3"/>
    <col min="13318" max="13318" width="7.85546875" style="3" customWidth="1"/>
    <col min="13319" max="13569" width="9.140625" style="3"/>
    <col min="13570" max="13570" width="10.42578125" style="3" customWidth="1"/>
    <col min="13571" max="13571" width="9.140625" style="3"/>
    <col min="13572" max="13572" width="44" style="3" customWidth="1"/>
    <col min="13573" max="13573" width="9.140625" style="3"/>
    <col min="13574" max="13574" width="7.85546875" style="3" customWidth="1"/>
    <col min="13575" max="13825" width="9.140625" style="3"/>
    <col min="13826" max="13826" width="10.42578125" style="3" customWidth="1"/>
    <col min="13827" max="13827" width="9.140625" style="3"/>
    <col min="13828" max="13828" width="44" style="3" customWidth="1"/>
    <col min="13829" max="13829" width="9.140625" style="3"/>
    <col min="13830" max="13830" width="7.85546875" style="3" customWidth="1"/>
    <col min="13831" max="14081" width="9.140625" style="3"/>
    <col min="14082" max="14082" width="10.42578125" style="3" customWidth="1"/>
    <col min="14083" max="14083" width="9.140625" style="3"/>
    <col min="14084" max="14084" width="44" style="3" customWidth="1"/>
    <col min="14085" max="14085" width="9.140625" style="3"/>
    <col min="14086" max="14086" width="7.85546875" style="3" customWidth="1"/>
    <col min="14087" max="14337" width="9.140625" style="3"/>
    <col min="14338" max="14338" width="10.42578125" style="3" customWidth="1"/>
    <col min="14339" max="14339" width="9.140625" style="3"/>
    <col min="14340" max="14340" width="44" style="3" customWidth="1"/>
    <col min="14341" max="14341" width="9.140625" style="3"/>
    <col min="14342" max="14342" width="7.85546875" style="3" customWidth="1"/>
    <col min="14343" max="14593" width="9.140625" style="3"/>
    <col min="14594" max="14594" width="10.42578125" style="3" customWidth="1"/>
    <col min="14595" max="14595" width="9.140625" style="3"/>
    <col min="14596" max="14596" width="44" style="3" customWidth="1"/>
    <col min="14597" max="14597" width="9.140625" style="3"/>
    <col min="14598" max="14598" width="7.85546875" style="3" customWidth="1"/>
    <col min="14599" max="14849" width="9.140625" style="3"/>
    <col min="14850" max="14850" width="10.42578125" style="3" customWidth="1"/>
    <col min="14851" max="14851" width="9.140625" style="3"/>
    <col min="14852" max="14852" width="44" style="3" customWidth="1"/>
    <col min="14853" max="14853" width="9.140625" style="3"/>
    <col min="14854" max="14854" width="7.85546875" style="3" customWidth="1"/>
    <col min="14855" max="15105" width="9.140625" style="3"/>
    <col min="15106" max="15106" width="10.42578125" style="3" customWidth="1"/>
    <col min="15107" max="15107" width="9.140625" style="3"/>
    <col min="15108" max="15108" width="44" style="3" customWidth="1"/>
    <col min="15109" max="15109" width="9.140625" style="3"/>
    <col min="15110" max="15110" width="7.85546875" style="3" customWidth="1"/>
    <col min="15111" max="15361" width="9.140625" style="3"/>
    <col min="15362" max="15362" width="10.42578125" style="3" customWidth="1"/>
    <col min="15363" max="15363" width="9.140625" style="3"/>
    <col min="15364" max="15364" width="44" style="3" customWidth="1"/>
    <col min="15365" max="15365" width="9.140625" style="3"/>
    <col min="15366" max="15366" width="7.85546875" style="3" customWidth="1"/>
    <col min="15367" max="15617" width="9.140625" style="3"/>
    <col min="15618" max="15618" width="10.42578125" style="3" customWidth="1"/>
    <col min="15619" max="15619" width="9.140625" style="3"/>
    <col min="15620" max="15620" width="44" style="3" customWidth="1"/>
    <col min="15621" max="15621" width="9.140625" style="3"/>
    <col min="15622" max="15622" width="7.85546875" style="3" customWidth="1"/>
    <col min="15623" max="15873" width="9.140625" style="3"/>
    <col min="15874" max="15874" width="10.42578125" style="3" customWidth="1"/>
    <col min="15875" max="15875" width="9.140625" style="3"/>
    <col min="15876" max="15876" width="44" style="3" customWidth="1"/>
    <col min="15877" max="15877" width="9.140625" style="3"/>
    <col min="15878" max="15878" width="7.85546875" style="3" customWidth="1"/>
    <col min="15879" max="16129" width="9.140625" style="3"/>
    <col min="16130" max="16130" width="10.42578125" style="3" customWidth="1"/>
    <col min="16131" max="16131" width="9.140625" style="3"/>
    <col min="16132" max="16132" width="44" style="3" customWidth="1"/>
    <col min="16133" max="16133" width="9.140625" style="3"/>
    <col min="16134" max="16134" width="7.85546875" style="3" customWidth="1"/>
    <col min="16135" max="16384" width="9.140625" style="3"/>
  </cols>
  <sheetData>
    <row r="2" spans="2:9" ht="18">
      <c r="B2" s="1" t="s">
        <v>14</v>
      </c>
      <c r="C2" s="2"/>
    </row>
    <row r="4" spans="2:9" ht="57">
      <c r="B4" s="4" t="s">
        <v>15</v>
      </c>
      <c r="D4" s="5" t="s">
        <v>16</v>
      </c>
    </row>
    <row r="6" spans="2:9" ht="57">
      <c r="B6" s="4" t="s">
        <v>17</v>
      </c>
      <c r="D6" s="6" t="s">
        <v>26</v>
      </c>
      <c r="G6" s="7"/>
    </row>
    <row r="7" spans="2:9">
      <c r="G7" s="7"/>
    </row>
    <row r="8" spans="2:9" ht="28.5">
      <c r="B8" s="4" t="s">
        <v>18</v>
      </c>
      <c r="D8" s="5" t="s">
        <v>27</v>
      </c>
      <c r="G8" s="7"/>
    </row>
    <row r="9" spans="2:9" ht="57">
      <c r="B9" s="4"/>
      <c r="D9" s="5" t="s">
        <v>19</v>
      </c>
      <c r="G9" s="7"/>
    </row>
    <row r="10" spans="2:9" ht="15">
      <c r="B10" s="4"/>
      <c r="D10" s="5"/>
      <c r="G10" s="7"/>
    </row>
    <row r="11" spans="2:9" ht="15">
      <c r="B11" s="4" t="s">
        <v>20</v>
      </c>
      <c r="C11" s="8" t="str">
        <f ca="1">+CESTA!B1&amp;" "&amp;CESTA!C1</f>
        <v>I. CESTA</v>
      </c>
    </row>
    <row r="12" spans="2:9" ht="15">
      <c r="B12" s="4"/>
      <c r="C12" s="8" t="str">
        <f>+CESTA!B24&amp;" "&amp;CESTA!C24</f>
        <v>1. PREDDELA</v>
      </c>
      <c r="D12" s="10"/>
      <c r="E12" s="10"/>
      <c r="F12" s="10"/>
      <c r="G12" s="10"/>
    </row>
    <row r="13" spans="2:9" ht="78" customHeight="1">
      <c r="B13" s="9"/>
      <c r="C13" s="11">
        <f>+CESTA!B44</f>
        <v>19</v>
      </c>
      <c r="D13" s="56" t="str">
        <f>+CESTA!D44</f>
        <v>Zavarovanje gradbišča v času gradnje z izbrano zaporo prometa - postavitev in vzdrževanje zapore po potrejenem ceniku koncesionarja. Postavka je fiksna in v fazi izbire izvajalca nespremenljiva za vse ponudnike. OPOMBA: ponudnik naj ceno za to postavko ohrani, obračun se vrši na podlagi računov koncesionarja potrjenega s strani nadzora</v>
      </c>
      <c r="E13" s="12" t="str">
        <f>+CESTA!E44</f>
        <v>ocena</v>
      </c>
      <c r="F13" s="12">
        <f>+CESTA!F44</f>
        <v>1</v>
      </c>
      <c r="G13" s="12">
        <f>+CESTA!G44</f>
        <v>57600</v>
      </c>
      <c r="I13" s="13"/>
    </row>
    <row r="14" spans="2:9" ht="100.5">
      <c r="B14" s="4"/>
      <c r="D14" s="128" t="s">
        <v>284</v>
      </c>
    </row>
    <row r="15" spans="2:9" ht="15">
      <c r="B15" s="4"/>
      <c r="C15"/>
      <c r="D15"/>
      <c r="E15"/>
      <c r="F15"/>
      <c r="G15"/>
    </row>
    <row r="16" spans="2:9" ht="15">
      <c r="B16" s="4"/>
      <c r="D16" s="14"/>
    </row>
    <row r="17" spans="2:7" ht="85.5">
      <c r="B17" s="4" t="s">
        <v>28</v>
      </c>
      <c r="D17" s="58" t="s">
        <v>21</v>
      </c>
    </row>
    <row r="21" spans="2:7" ht="15">
      <c r="B21" s="15" t="s">
        <v>29</v>
      </c>
    </row>
    <row r="22" spans="2:7">
      <c r="B22" s="16">
        <v>1</v>
      </c>
      <c r="C22" s="216" t="s">
        <v>286</v>
      </c>
      <c r="D22" s="216"/>
      <c r="E22" s="216"/>
      <c r="F22" s="216"/>
      <c r="G22" s="216"/>
    </row>
    <row r="23" spans="2:7" ht="17.25" customHeight="1">
      <c r="B23" s="16">
        <v>2</v>
      </c>
      <c r="C23" s="216" t="s">
        <v>287</v>
      </c>
      <c r="D23" s="216"/>
      <c r="E23" s="216"/>
      <c r="F23" s="216"/>
      <c r="G23" s="216"/>
    </row>
    <row r="24" spans="2:7">
      <c r="B24" s="16">
        <v>3</v>
      </c>
      <c r="C24" s="216" t="s">
        <v>319</v>
      </c>
      <c r="D24" s="216"/>
      <c r="E24" s="216"/>
      <c r="F24" s="216"/>
      <c r="G24" s="216"/>
    </row>
    <row r="25" spans="2:7" ht="33" customHeight="1">
      <c r="B25" s="16">
        <v>4</v>
      </c>
      <c r="C25" s="216" t="s">
        <v>30</v>
      </c>
      <c r="D25" s="216"/>
      <c r="E25" s="216"/>
      <c r="F25" s="216"/>
      <c r="G25" s="216"/>
    </row>
    <row r="26" spans="2:7" ht="30" customHeight="1">
      <c r="B26" s="16">
        <v>5</v>
      </c>
      <c r="C26" s="216" t="s">
        <v>31</v>
      </c>
      <c r="D26" s="216"/>
      <c r="E26" s="216"/>
      <c r="F26" s="216"/>
      <c r="G26" s="216"/>
    </row>
    <row r="27" spans="2:7" ht="31.5" customHeight="1">
      <c r="B27" s="16">
        <v>6</v>
      </c>
      <c r="C27" s="216" t="s">
        <v>285</v>
      </c>
      <c r="D27" s="216"/>
      <c r="E27" s="216"/>
      <c r="F27" s="216"/>
      <c r="G27" s="216"/>
    </row>
    <row r="28" spans="2:7" ht="14.25" customHeight="1">
      <c r="B28" s="16">
        <v>7</v>
      </c>
      <c r="C28" s="215" t="s">
        <v>55</v>
      </c>
      <c r="D28" s="215"/>
      <c r="E28" s="215"/>
      <c r="F28" s="215"/>
      <c r="G28" s="215"/>
    </row>
    <row r="29" spans="2:7" ht="8.25" customHeight="1">
      <c r="B29" s="16"/>
      <c r="C29" s="215" t="s">
        <v>32</v>
      </c>
      <c r="D29" s="215"/>
      <c r="E29" s="215"/>
      <c r="F29" s="215"/>
      <c r="G29" s="215"/>
    </row>
    <row r="30" spans="2:7" ht="14.25" customHeight="1">
      <c r="B30" s="16"/>
      <c r="C30" s="214"/>
      <c r="D30" s="214"/>
      <c r="E30" s="214"/>
      <c r="F30" s="214"/>
      <c r="G30" s="214"/>
    </row>
    <row r="31" spans="2:7" ht="30.75" customHeight="1">
      <c r="B31" s="16"/>
      <c r="C31" s="216" t="s">
        <v>56</v>
      </c>
      <c r="D31" s="216"/>
      <c r="E31" s="216"/>
      <c r="F31" s="216"/>
      <c r="G31" s="216"/>
    </row>
    <row r="32" spans="2:7" ht="32.25" customHeight="1">
      <c r="B32" s="16"/>
      <c r="C32" s="216" t="s">
        <v>33</v>
      </c>
      <c r="D32" s="216"/>
      <c r="E32" s="216"/>
      <c r="F32" s="216"/>
      <c r="G32" s="216"/>
    </row>
    <row r="33" spans="2:7" ht="19.5" customHeight="1">
      <c r="B33" s="16"/>
      <c r="C33" s="216" t="s">
        <v>34</v>
      </c>
      <c r="D33" s="216"/>
      <c r="E33" s="216"/>
      <c r="F33" s="216"/>
      <c r="G33" s="216"/>
    </row>
    <row r="34" spans="2:7" ht="17.25" customHeight="1">
      <c r="B34" s="16"/>
      <c r="C34" s="216" t="s">
        <v>35</v>
      </c>
      <c r="D34" s="216"/>
      <c r="E34" s="216"/>
      <c r="F34" s="216"/>
      <c r="G34" s="216"/>
    </row>
    <row r="35" spans="2:7" ht="31.5" customHeight="1">
      <c r="B35" s="16"/>
      <c r="C35" s="216" t="s">
        <v>36</v>
      </c>
      <c r="D35" s="216"/>
      <c r="E35" s="216"/>
      <c r="F35" s="216"/>
      <c r="G35" s="216"/>
    </row>
    <row r="36" spans="2:7" ht="36.75" customHeight="1">
      <c r="B36" s="16"/>
      <c r="C36" s="216" t="s">
        <v>37</v>
      </c>
      <c r="D36" s="216"/>
      <c r="E36" s="216"/>
      <c r="F36" s="216"/>
      <c r="G36" s="216"/>
    </row>
    <row r="37" spans="2:7" ht="20.25" customHeight="1">
      <c r="B37" s="16"/>
      <c r="C37" s="216" t="s">
        <v>283</v>
      </c>
      <c r="D37" s="216"/>
      <c r="E37" s="216"/>
      <c r="F37" s="216"/>
      <c r="G37" s="216"/>
    </row>
    <row r="38" spans="2:7" ht="18.75" customHeight="1">
      <c r="B38" s="16"/>
      <c r="C38" s="216" t="s">
        <v>38</v>
      </c>
      <c r="D38" s="216"/>
      <c r="E38" s="216"/>
      <c r="F38" s="216"/>
      <c r="G38" s="216"/>
    </row>
    <row r="39" spans="2:7" ht="18" customHeight="1">
      <c r="B39" s="16"/>
      <c r="C39" s="216" t="s">
        <v>67</v>
      </c>
      <c r="D39" s="216"/>
      <c r="E39" s="216"/>
      <c r="F39" s="216"/>
      <c r="G39" s="216"/>
    </row>
    <row r="40" spans="2:7" ht="15.75" customHeight="1">
      <c r="B40" s="16"/>
      <c r="C40" s="216" t="s">
        <v>39</v>
      </c>
      <c r="D40" s="216"/>
      <c r="E40" s="216"/>
      <c r="F40" s="216"/>
      <c r="G40" s="216"/>
    </row>
    <row r="41" spans="2:7" ht="17.25" customHeight="1">
      <c r="B41" s="16"/>
      <c r="C41" s="216" t="s">
        <v>40</v>
      </c>
      <c r="D41" s="216"/>
      <c r="E41" s="216"/>
      <c r="F41" s="216"/>
      <c r="G41" s="216"/>
    </row>
    <row r="42" spans="2:7" ht="14.25" customHeight="1">
      <c r="B42" s="16">
        <v>8</v>
      </c>
      <c r="C42" s="216" t="s">
        <v>41</v>
      </c>
      <c r="D42" s="216"/>
      <c r="E42" s="216"/>
      <c r="F42" s="216"/>
      <c r="G42" s="216"/>
    </row>
    <row r="43" spans="2:7" ht="14.25" customHeight="1">
      <c r="B43" s="16">
        <v>9</v>
      </c>
      <c r="C43" s="216" t="s">
        <v>42</v>
      </c>
      <c r="D43" s="216"/>
      <c r="E43" s="216"/>
      <c r="F43" s="216"/>
      <c r="G43" s="216"/>
    </row>
    <row r="44" spans="2:7" ht="14.25" customHeight="1">
      <c r="B44" s="16">
        <v>10</v>
      </c>
      <c r="C44" s="216" t="s">
        <v>57</v>
      </c>
      <c r="D44" s="216"/>
      <c r="E44" s="216"/>
      <c r="F44" s="216"/>
      <c r="G44" s="216"/>
    </row>
    <row r="45" spans="2:7" ht="48" customHeight="1">
      <c r="B45" s="16">
        <v>11</v>
      </c>
      <c r="C45" s="216" t="s">
        <v>58</v>
      </c>
      <c r="D45" s="216"/>
      <c r="E45" s="216"/>
      <c r="F45" s="216"/>
      <c r="G45" s="216"/>
    </row>
    <row r="46" spans="2:7">
      <c r="B46" s="16">
        <v>12</v>
      </c>
      <c r="C46" s="216" t="s">
        <v>277</v>
      </c>
      <c r="D46" s="216"/>
      <c r="E46" s="216"/>
      <c r="F46" s="216"/>
      <c r="G46" s="216"/>
    </row>
  </sheetData>
  <mergeCells count="24">
    <mergeCell ref="C46:G46"/>
    <mergeCell ref="C44:G44"/>
    <mergeCell ref="C45:G45"/>
    <mergeCell ref="C40:G40"/>
    <mergeCell ref="C41:G41"/>
    <mergeCell ref="C42:G42"/>
    <mergeCell ref="C43:G43"/>
    <mergeCell ref="C39:G39"/>
    <mergeCell ref="C31:G31"/>
    <mergeCell ref="C32:G32"/>
    <mergeCell ref="C33:G33"/>
    <mergeCell ref="C34:G34"/>
    <mergeCell ref="C35:G35"/>
    <mergeCell ref="C36:G36"/>
    <mergeCell ref="C37:G37"/>
    <mergeCell ref="C38:G38"/>
    <mergeCell ref="C28:G28"/>
    <mergeCell ref="C27:G27"/>
    <mergeCell ref="C26:G26"/>
    <mergeCell ref="C29:G29"/>
    <mergeCell ref="C22:G22"/>
    <mergeCell ref="C23:G23"/>
    <mergeCell ref="C25:G25"/>
    <mergeCell ref="C24:G24"/>
  </mergeCells>
  <pageMargins left="0.70866141732283472" right="0.70866141732283472" top="0.74803149606299213" bottom="0.74803149606299213" header="0.31496062992125984" footer="0.31496062992125984"/>
  <pageSetup paperSize="9" scale="66" orientation="portrait" r:id="rId1"/>
  <headerFooter>
    <oddHeader>&amp;C&amp;"-,Ležeče"Ureditev ceste in kolesarske poti Lokavec&amp;R&amp;"-,Ležeče"RAZPIS 2020</oddHeader>
    <oddFooter>Stran &amp;P od &amp;N</oddFooter>
  </headerFooter>
  <rowBreaks count="1" manualBreakCount="1">
    <brk id="20"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339C"/>
  </sheetPr>
  <dimension ref="B1:K149"/>
  <sheetViews>
    <sheetView tabSelected="1" view="pageBreakPreview" topLeftCell="B76" zoomScale="85" zoomScaleNormal="100" zoomScaleSheetLayoutView="85" workbookViewId="0">
      <selection activeCell="F83" sqref="F83"/>
    </sheetView>
  </sheetViews>
  <sheetFormatPr defaultColWidth="9.140625" defaultRowHeight="15.75"/>
  <cols>
    <col min="1" max="1" width="9.140625" style="141"/>
    <col min="2" max="3" width="10.7109375" style="143" customWidth="1"/>
    <col min="4" max="4" width="47.7109375" style="137" customWidth="1"/>
    <col min="5" max="5" width="14.7109375" style="138" customWidth="1"/>
    <col min="6" max="6" width="12.7109375" style="138" customWidth="1"/>
    <col min="7" max="7" width="15.7109375" style="138" customWidth="1"/>
    <col min="8" max="8" width="15.7109375" style="139" customWidth="1"/>
    <col min="9" max="9" width="11.5703125" style="140" bestFit="1" customWidth="1"/>
    <col min="10" max="10" width="10.140625" style="141" bestFit="1" customWidth="1"/>
    <col min="11" max="16384" width="9.140625" style="141"/>
  </cols>
  <sheetData>
    <row r="1" spans="2:10">
      <c r="B1" s="135" t="s">
        <v>44</v>
      </c>
      <c r="C1" s="136" t="str">
        <f ca="1">MID(CELL("filename",A1),FIND("]",CELL("filename",A1))+1,255)</f>
        <v>CESTA</v>
      </c>
    </row>
    <row r="3" spans="2:10">
      <c r="B3" s="142" t="s">
        <v>13</v>
      </c>
    </row>
    <row r="4" spans="2:10">
      <c r="B4" s="144" t="str">
        <f ca="1">"REKAPITULACIJA "&amp;C1</f>
        <v>REKAPITULACIJA CESTA</v>
      </c>
      <c r="C4" s="145"/>
      <c r="D4" s="145"/>
      <c r="E4" s="146"/>
      <c r="F4" s="146"/>
      <c r="G4" s="146"/>
      <c r="H4" s="147"/>
      <c r="I4" s="148"/>
    </row>
    <row r="5" spans="2:10">
      <c r="B5" s="149"/>
      <c r="C5" s="150"/>
      <c r="D5" s="151"/>
      <c r="H5" s="152"/>
      <c r="I5" s="153"/>
      <c r="J5" s="154"/>
    </row>
    <row r="6" spans="2:10">
      <c r="B6" s="155" t="s">
        <v>45</v>
      </c>
      <c r="D6" s="156" t="str">
        <f>VLOOKUP(B6,$B$20:$H$9905,2,FALSE)</f>
        <v>PREDDELA</v>
      </c>
      <c r="E6" s="157"/>
      <c r="F6" s="139"/>
      <c r="H6" s="158">
        <f>ROUND(VLOOKUP($D6&amp;" SKUPAJ:",$G$20:H$9905,2,FALSE),2)</f>
        <v>57600</v>
      </c>
      <c r="I6" s="159"/>
      <c r="J6" s="160"/>
    </row>
    <row r="7" spans="2:10">
      <c r="B7" s="155"/>
      <c r="D7" s="156"/>
      <c r="E7" s="157"/>
      <c r="F7" s="139"/>
      <c r="H7" s="158"/>
      <c r="I7" s="161"/>
      <c r="J7" s="162"/>
    </row>
    <row r="8" spans="2:10">
      <c r="B8" s="155" t="s">
        <v>46</v>
      </c>
      <c r="D8" s="156" t="str">
        <f>VLOOKUP(B8,$B$20:$H$9905,2,FALSE)</f>
        <v>ZEMELJSKA DELA</v>
      </c>
      <c r="E8" s="157"/>
      <c r="F8" s="139"/>
      <c r="H8" s="158">
        <f>ROUND(VLOOKUP($D8&amp;" SKUPAJ:",$G$20:H$9905,2,FALSE),2)</f>
        <v>0</v>
      </c>
      <c r="I8" s="163"/>
      <c r="J8" s="164"/>
    </row>
    <row r="9" spans="2:10">
      <c r="B9" s="155"/>
      <c r="D9" s="156"/>
      <c r="E9" s="157"/>
      <c r="F9" s="139"/>
      <c r="H9" s="158"/>
      <c r="I9" s="148"/>
    </row>
    <row r="10" spans="2:10">
      <c r="B10" s="155" t="s">
        <v>43</v>
      </c>
      <c r="D10" s="156" t="str">
        <f>VLOOKUP(B10,$B$20:$H$9905,2,FALSE)</f>
        <v>VOZIŠČE KONSTRUKCIJE</v>
      </c>
      <c r="E10" s="157"/>
      <c r="F10" s="139"/>
      <c r="H10" s="158">
        <f>ROUND(VLOOKUP($D10&amp;" SKUPAJ:",$G$20:H$9905,2,FALSE),2)</f>
        <v>0</v>
      </c>
    </row>
    <row r="11" spans="2:10">
      <c r="B11" s="155"/>
      <c r="D11" s="156"/>
      <c r="E11" s="157"/>
      <c r="F11" s="139"/>
      <c r="H11" s="158"/>
    </row>
    <row r="12" spans="2:10">
      <c r="B12" s="155" t="s">
        <v>47</v>
      </c>
      <c r="D12" s="156" t="str">
        <f>VLOOKUP(B12,$B$20:$H$9905,2,FALSE)</f>
        <v>ODVODNJAVANJE</v>
      </c>
      <c r="E12" s="157"/>
      <c r="F12" s="139"/>
      <c r="H12" s="158">
        <f>ROUND(VLOOKUP($D12&amp;" SKUPAJ:",$G$20:H$9905,2,FALSE),2)</f>
        <v>0</v>
      </c>
    </row>
    <row r="13" spans="2:10">
      <c r="B13" s="155"/>
      <c r="D13" s="156"/>
      <c r="E13" s="157"/>
      <c r="F13" s="139"/>
      <c r="H13" s="158"/>
    </row>
    <row r="14" spans="2:10">
      <c r="B14" s="155" t="s">
        <v>50</v>
      </c>
      <c r="D14" s="156" t="str">
        <f>VLOOKUP(B14,$B$20:$H$9905,2,FALSE)</f>
        <v>PROMETNA SIGNALIZACIJA IN OPREMA</v>
      </c>
      <c r="E14" s="157"/>
      <c r="F14" s="139"/>
      <c r="H14" s="158">
        <f>ROUND(VLOOKUP($D14&amp;" SKUPAJ:",$G$20:H$9905,2,FALSE),2)</f>
        <v>0</v>
      </c>
      <c r="I14" s="163"/>
      <c r="J14" s="164"/>
    </row>
    <row r="15" spans="2:10">
      <c r="B15" s="155"/>
      <c r="D15" s="156"/>
      <c r="E15" s="157"/>
      <c r="F15" s="139"/>
      <c r="H15" s="158"/>
      <c r="I15" s="148"/>
    </row>
    <row r="16" spans="2:10">
      <c r="B16" s="155" t="s">
        <v>59</v>
      </c>
      <c r="D16" s="156" t="str">
        <f>VLOOKUP(B16,$B$20:$H$9905,2,FALSE)</f>
        <v>OSTALO</v>
      </c>
      <c r="E16" s="157"/>
      <c r="F16" s="139"/>
      <c r="H16" s="158">
        <f>ROUND(VLOOKUP($D16&amp;" SKUPAJ:",$G$20:H$9905,2,FALSE),2)</f>
        <v>0</v>
      </c>
    </row>
    <row r="17" spans="2:11" s="140" customFormat="1" ht="16.5" thickBot="1">
      <c r="B17" s="165"/>
      <c r="C17" s="166"/>
      <c r="D17" s="167"/>
      <c r="E17" s="168"/>
      <c r="F17" s="169"/>
      <c r="G17" s="170"/>
      <c r="H17" s="171"/>
    </row>
    <row r="18" spans="2:11" s="140" customFormat="1" ht="16.5" thickTop="1">
      <c r="B18" s="172"/>
      <c r="C18" s="173"/>
      <c r="D18" s="174"/>
      <c r="E18" s="175"/>
      <c r="F18" s="176"/>
      <c r="G18" s="175" t="str">
        <f ca="1">"SKUPAJ "&amp;C1&amp;" (BREZ DDV):"</f>
        <v>SKUPAJ CESTA (BREZ DDV):</v>
      </c>
      <c r="H18" s="177">
        <f>ROUND(SUM(H6:H16),2)</f>
        <v>57600</v>
      </c>
    </row>
    <row r="20" spans="2:11" s="140" customFormat="1" ht="16.5" thickBot="1">
      <c r="B20" s="178" t="s">
        <v>0</v>
      </c>
      <c r="C20" s="179" t="s">
        <v>1</v>
      </c>
      <c r="D20" s="180" t="s">
        <v>2</v>
      </c>
      <c r="E20" s="181" t="s">
        <v>3</v>
      </c>
      <c r="F20" s="181" t="s">
        <v>4</v>
      </c>
      <c r="G20" s="181" t="s">
        <v>5</v>
      </c>
      <c r="H20" s="181" t="s">
        <v>6</v>
      </c>
    </row>
    <row r="22" spans="2:11">
      <c r="B22" s="182"/>
      <c r="C22" s="182"/>
      <c r="D22" s="182"/>
      <c r="E22" s="182"/>
      <c r="F22" s="182"/>
      <c r="G22" s="182"/>
      <c r="H22" s="182"/>
    </row>
    <row r="24" spans="2:11" s="140" customFormat="1">
      <c r="B24" s="183" t="s">
        <v>45</v>
      </c>
      <c r="C24" s="218" t="s">
        <v>63</v>
      </c>
      <c r="D24" s="218"/>
      <c r="E24" s="184"/>
      <c r="F24" s="185"/>
      <c r="G24" s="186"/>
      <c r="H24" s="187"/>
    </row>
    <row r="25" spans="2:11" s="140" customFormat="1">
      <c r="B25" s="188"/>
      <c r="C25" s="217"/>
      <c r="D25" s="217"/>
      <c r="E25" s="217"/>
      <c r="F25" s="217"/>
      <c r="G25" s="189"/>
      <c r="H25" s="190"/>
    </row>
    <row r="26" spans="2:11" s="140" customFormat="1" ht="42.75">
      <c r="B26" s="191">
        <v>0</v>
      </c>
      <c r="C26" s="11"/>
      <c r="D26" s="56" t="s">
        <v>320</v>
      </c>
      <c r="E26" s="12" t="s">
        <v>321</v>
      </c>
      <c r="F26" s="12">
        <v>1</v>
      </c>
      <c r="G26" s="12"/>
      <c r="H26" s="190">
        <f>+ROUND($F26*G26,2)</f>
        <v>0</v>
      </c>
    </row>
    <row r="27" spans="2:11" s="140" customFormat="1" ht="31.5">
      <c r="B27" s="191">
        <f>+COUNT($B$25:B25)+1</f>
        <v>1</v>
      </c>
      <c r="C27" s="192"/>
      <c r="D27" s="204" t="s">
        <v>288</v>
      </c>
      <c r="E27" s="147" t="s">
        <v>22</v>
      </c>
      <c r="F27" s="147">
        <v>88</v>
      </c>
      <c r="G27" s="147"/>
      <c r="H27" s="190">
        <f t="shared" ref="H27:H43" si="0">+ROUND($F27*G27,2)</f>
        <v>0</v>
      </c>
      <c r="K27" s="138"/>
    </row>
    <row r="28" spans="2:11" s="140" customFormat="1" ht="31.5">
      <c r="B28" s="191">
        <f>+COUNT($B$25:B27)+1</f>
        <v>3</v>
      </c>
      <c r="C28" s="192"/>
      <c r="D28" s="204" t="s">
        <v>289</v>
      </c>
      <c r="E28" s="147" t="s">
        <v>49</v>
      </c>
      <c r="F28" s="147">
        <v>1</v>
      </c>
      <c r="G28" s="147"/>
      <c r="H28" s="190">
        <f t="shared" si="0"/>
        <v>0</v>
      </c>
      <c r="K28" s="138"/>
    </row>
    <row r="29" spans="2:11" s="140" customFormat="1" ht="31.5">
      <c r="B29" s="191">
        <f>+COUNT($B$25:B28)+1</f>
        <v>4</v>
      </c>
      <c r="C29" s="205"/>
      <c r="D29" s="206" t="s">
        <v>69</v>
      </c>
      <c r="E29" s="207" t="s">
        <v>51</v>
      </c>
      <c r="F29" s="207">
        <v>2047</v>
      </c>
      <c r="G29" s="207"/>
      <c r="H29" s="190">
        <f t="shared" si="0"/>
        <v>0</v>
      </c>
      <c r="K29" s="138"/>
    </row>
    <row r="30" spans="2:11" s="140" customFormat="1">
      <c r="B30" s="191">
        <f>+COUNT($B$25:B29)+1</f>
        <v>5</v>
      </c>
      <c r="C30" s="192"/>
      <c r="D30" s="204" t="s">
        <v>290</v>
      </c>
      <c r="E30" s="147" t="s">
        <v>22</v>
      </c>
      <c r="F30" s="147">
        <v>104</v>
      </c>
      <c r="G30" s="147"/>
      <c r="H30" s="190">
        <f t="shared" si="0"/>
        <v>0</v>
      </c>
      <c r="K30" s="138"/>
    </row>
    <row r="31" spans="2:11" s="140" customFormat="1">
      <c r="B31" s="191">
        <f>+COUNT($B$25:B30)+1</f>
        <v>6</v>
      </c>
      <c r="C31" s="192"/>
      <c r="D31" s="204" t="s">
        <v>71</v>
      </c>
      <c r="E31" s="147" t="s">
        <v>51</v>
      </c>
      <c r="F31" s="147">
        <v>422</v>
      </c>
      <c r="G31" s="147"/>
      <c r="H31" s="190">
        <f t="shared" si="0"/>
        <v>0</v>
      </c>
      <c r="K31" s="138"/>
    </row>
    <row r="32" spans="2:11" s="140" customFormat="1" ht="31.5">
      <c r="B32" s="191">
        <f>+COUNT($B$25:B31)+1</f>
        <v>7</v>
      </c>
      <c r="C32" s="192"/>
      <c r="D32" s="204" t="s">
        <v>291</v>
      </c>
      <c r="E32" s="147" t="s">
        <v>51</v>
      </c>
      <c r="F32" s="147">
        <v>787</v>
      </c>
      <c r="G32" s="147"/>
      <c r="H32" s="190">
        <f t="shared" si="0"/>
        <v>0</v>
      </c>
      <c r="K32" s="138"/>
    </row>
    <row r="33" spans="2:11" s="140" customFormat="1" ht="31.5">
      <c r="B33" s="191">
        <f>+COUNT($B$25:B32)+1</f>
        <v>8</v>
      </c>
      <c r="C33" s="192"/>
      <c r="D33" s="204" t="s">
        <v>72</v>
      </c>
      <c r="E33" s="147" t="s">
        <v>22</v>
      </c>
      <c r="F33" s="147">
        <v>2</v>
      </c>
      <c r="G33" s="147"/>
      <c r="H33" s="190">
        <f t="shared" si="0"/>
        <v>0</v>
      </c>
      <c r="K33" s="138"/>
    </row>
    <row r="34" spans="2:11" s="140" customFormat="1" ht="31.5">
      <c r="B34" s="191">
        <f>+COUNT($B$25:B33)+1</f>
        <v>9</v>
      </c>
      <c r="C34" s="192"/>
      <c r="D34" s="204" t="s">
        <v>73</v>
      </c>
      <c r="E34" s="147" t="s">
        <v>22</v>
      </c>
      <c r="F34" s="147">
        <v>3</v>
      </c>
      <c r="G34" s="147"/>
      <c r="H34" s="190">
        <f t="shared" si="0"/>
        <v>0</v>
      </c>
      <c r="K34" s="138"/>
    </row>
    <row r="35" spans="2:11" s="140" customFormat="1" ht="31.5">
      <c r="B35" s="191">
        <f>+COUNT($B$25:B34)+1</f>
        <v>10</v>
      </c>
      <c r="C35" s="192"/>
      <c r="D35" s="204" t="s">
        <v>292</v>
      </c>
      <c r="E35" s="147" t="s">
        <v>23</v>
      </c>
      <c r="F35" s="147">
        <v>151</v>
      </c>
      <c r="G35" s="147"/>
      <c r="H35" s="190">
        <f t="shared" si="0"/>
        <v>0</v>
      </c>
      <c r="K35" s="138"/>
    </row>
    <row r="36" spans="2:11" s="140" customFormat="1" ht="31.5">
      <c r="B36" s="191">
        <f>+COUNT($B$25:B35)+1</f>
        <v>11</v>
      </c>
      <c r="C36" s="192"/>
      <c r="D36" s="204" t="s">
        <v>323</v>
      </c>
      <c r="E36" s="147" t="s">
        <v>23</v>
      </c>
      <c r="F36" s="147">
        <v>223</v>
      </c>
      <c r="G36" s="147"/>
      <c r="H36" s="190">
        <f t="shared" si="0"/>
        <v>0</v>
      </c>
      <c r="K36" s="138"/>
    </row>
    <row r="37" spans="2:11" s="140" customFormat="1" ht="31.5">
      <c r="B37" s="191">
        <f>+COUNT($B$25:B36)+1</f>
        <v>12</v>
      </c>
      <c r="C37" s="192"/>
      <c r="D37" s="204" t="s">
        <v>74</v>
      </c>
      <c r="E37" s="147" t="s">
        <v>51</v>
      </c>
      <c r="F37" s="147">
        <v>106</v>
      </c>
      <c r="G37" s="147"/>
      <c r="H37" s="190">
        <f t="shared" si="0"/>
        <v>0</v>
      </c>
      <c r="K37" s="138"/>
    </row>
    <row r="38" spans="2:11" s="140" customFormat="1" ht="31.5">
      <c r="B38" s="191">
        <f>+COUNT($B$25:B37)+1</f>
        <v>13</v>
      </c>
      <c r="C38" s="192"/>
      <c r="D38" s="204" t="s">
        <v>293</v>
      </c>
      <c r="E38" s="147" t="s">
        <v>23</v>
      </c>
      <c r="F38" s="147">
        <v>11460</v>
      </c>
      <c r="G38" s="147"/>
      <c r="H38" s="190">
        <f t="shared" si="0"/>
        <v>0</v>
      </c>
      <c r="K38" s="138"/>
    </row>
    <row r="39" spans="2:11" s="140" customFormat="1" ht="31.5">
      <c r="B39" s="191">
        <f>+COUNT($B$25:B38)+1</f>
        <v>14</v>
      </c>
      <c r="C39" s="192"/>
      <c r="D39" s="204" t="s">
        <v>75</v>
      </c>
      <c r="E39" s="147" t="s">
        <v>22</v>
      </c>
      <c r="F39" s="147">
        <v>10</v>
      </c>
      <c r="G39" s="147"/>
      <c r="H39" s="190">
        <f t="shared" si="0"/>
        <v>0</v>
      </c>
      <c r="K39" s="138"/>
    </row>
    <row r="40" spans="2:11" s="140" customFormat="1">
      <c r="B40" s="191">
        <f>+COUNT($B$25:B39)+1</f>
        <v>15</v>
      </c>
      <c r="C40" s="192"/>
      <c r="D40" s="204" t="s">
        <v>76</v>
      </c>
      <c r="E40" s="147" t="s">
        <v>22</v>
      </c>
      <c r="F40" s="147">
        <v>3</v>
      </c>
      <c r="G40" s="147"/>
      <c r="H40" s="190">
        <f t="shared" si="0"/>
        <v>0</v>
      </c>
      <c r="K40" s="138"/>
    </row>
    <row r="41" spans="2:11" s="140" customFormat="1" ht="31.5">
      <c r="B41" s="191">
        <f>+COUNT($B$25:B40)+1</f>
        <v>16</v>
      </c>
      <c r="C41" s="192"/>
      <c r="D41" s="204" t="s">
        <v>77</v>
      </c>
      <c r="E41" s="147" t="s">
        <v>22</v>
      </c>
      <c r="F41" s="147">
        <v>48</v>
      </c>
      <c r="G41" s="147"/>
      <c r="H41" s="190">
        <f t="shared" si="0"/>
        <v>0</v>
      </c>
      <c r="K41" s="138"/>
    </row>
    <row r="42" spans="2:11" s="140" customFormat="1">
      <c r="B42" s="191">
        <f>+COUNT($B$25:B41)+1</f>
        <v>17</v>
      </c>
      <c r="C42" s="192"/>
      <c r="D42" s="204" t="s">
        <v>78</v>
      </c>
      <c r="E42" s="147" t="s">
        <v>22</v>
      </c>
      <c r="F42" s="147">
        <v>97</v>
      </c>
      <c r="G42" s="147"/>
      <c r="H42" s="190">
        <f t="shared" si="0"/>
        <v>0</v>
      </c>
      <c r="K42" s="138"/>
    </row>
    <row r="43" spans="2:11" s="140" customFormat="1" ht="31.5">
      <c r="B43" s="191">
        <f>+COUNT($B$25:B42)+1</f>
        <v>18</v>
      </c>
      <c r="C43" s="192"/>
      <c r="D43" s="204" t="s">
        <v>79</v>
      </c>
      <c r="E43" s="147" t="s">
        <v>51</v>
      </c>
      <c r="F43" s="147">
        <v>44</v>
      </c>
      <c r="G43" s="147"/>
      <c r="H43" s="190">
        <f t="shared" si="0"/>
        <v>0</v>
      </c>
      <c r="K43" s="138"/>
    </row>
    <row r="44" spans="2:11" s="140" customFormat="1" ht="126">
      <c r="B44" s="191">
        <f>+COUNT($B$25:B43)+1</f>
        <v>19</v>
      </c>
      <c r="C44" s="132"/>
      <c r="D44" s="133" t="s">
        <v>65</v>
      </c>
      <c r="E44" s="129" t="s">
        <v>66</v>
      </c>
      <c r="F44" s="129">
        <v>1</v>
      </c>
      <c r="G44" s="129">
        <v>57600</v>
      </c>
      <c r="H44" s="190">
        <f>+ROUND($F44*G44,2)</f>
        <v>57600</v>
      </c>
    </row>
    <row r="45" spans="2:11" s="140" customFormat="1" ht="63">
      <c r="B45" s="191">
        <f>+COUNT($B$25:B44)+1</f>
        <v>20</v>
      </c>
      <c r="C45" s="192"/>
      <c r="D45" s="204" t="s">
        <v>281</v>
      </c>
      <c r="E45" s="147" t="s">
        <v>24</v>
      </c>
      <c r="F45" s="147">
        <v>118</v>
      </c>
      <c r="G45" s="147"/>
      <c r="H45" s="190">
        <f>+ROUND($F45*G45,2)</f>
        <v>0</v>
      </c>
      <c r="K45" s="138"/>
    </row>
    <row r="46" spans="2:11" s="140" customFormat="1" ht="53.25" customHeight="1">
      <c r="B46" s="191">
        <f>+COUNT($B$25:B45)+1</f>
        <v>21</v>
      </c>
      <c r="C46" s="192"/>
      <c r="D46" s="204" t="s">
        <v>282</v>
      </c>
      <c r="E46" s="147" t="s">
        <v>23</v>
      </c>
      <c r="F46" s="147">
        <v>1480</v>
      </c>
      <c r="G46" s="147"/>
      <c r="H46" s="190">
        <f>+ROUND($F46*G46,2)</f>
        <v>0</v>
      </c>
      <c r="K46" s="138"/>
    </row>
    <row r="47" spans="2:11" s="140" customFormat="1" ht="15.75" customHeight="1">
      <c r="B47" s="193"/>
      <c r="C47" s="194"/>
      <c r="D47" s="195"/>
      <c r="E47" s="196"/>
      <c r="F47" s="197"/>
      <c r="G47" s="198"/>
      <c r="H47" s="198"/>
    </row>
    <row r="48" spans="2:11" s="140" customFormat="1" ht="16.5" thickBot="1">
      <c r="B48" s="199"/>
      <c r="C48" s="200"/>
      <c r="D48" s="200"/>
      <c r="E48" s="201"/>
      <c r="F48" s="201"/>
      <c r="G48" s="202" t="str">
        <f>C24&amp;" SKUPAJ:"</f>
        <v>PREDDELA SKUPAJ:</v>
      </c>
      <c r="H48" s="203">
        <f>ROUND(SUM(H$27:H$46),2)</f>
        <v>57600</v>
      </c>
    </row>
    <row r="49" spans="2:8" s="140" customFormat="1">
      <c r="B49" s="193"/>
      <c r="C49" s="194"/>
      <c r="D49" s="195"/>
      <c r="E49" s="196"/>
      <c r="F49" s="197"/>
      <c r="G49" s="198"/>
      <c r="H49" s="198"/>
    </row>
    <row r="50" spans="2:8" s="140" customFormat="1">
      <c r="B50" s="183" t="s">
        <v>46</v>
      </c>
      <c r="C50" s="218" t="s">
        <v>80</v>
      </c>
      <c r="D50" s="218"/>
      <c r="E50" s="184"/>
      <c r="F50" s="185"/>
      <c r="G50" s="186"/>
      <c r="H50" s="187"/>
    </row>
    <row r="51" spans="2:8" s="140" customFormat="1">
      <c r="B51" s="188"/>
      <c r="C51" s="217"/>
      <c r="D51" s="217"/>
      <c r="E51" s="217"/>
      <c r="F51" s="217"/>
      <c r="G51" s="189"/>
      <c r="H51" s="190"/>
    </row>
    <row r="52" spans="2:8" s="140" customFormat="1" ht="31.5">
      <c r="B52" s="191">
        <f>+COUNT($B$51:B51)+1</f>
        <v>1</v>
      </c>
      <c r="C52" s="192"/>
      <c r="D52" s="204" t="s">
        <v>81</v>
      </c>
      <c r="E52" s="147" t="s">
        <v>24</v>
      </c>
      <c r="F52" s="147">
        <v>683</v>
      </c>
      <c r="G52" s="147"/>
      <c r="H52" s="190">
        <f t="shared" ref="H52:H76" si="1">+ROUND($F52*G52,2)</f>
        <v>0</v>
      </c>
    </row>
    <row r="53" spans="2:8" s="140" customFormat="1" ht="31.5">
      <c r="B53" s="191">
        <f>+COUNT($B$51:B52)+1</f>
        <v>2</v>
      </c>
      <c r="C53" s="192"/>
      <c r="D53" s="204" t="s">
        <v>82</v>
      </c>
      <c r="E53" s="147" t="s">
        <v>24</v>
      </c>
      <c r="F53" s="147">
        <v>9592</v>
      </c>
      <c r="G53" s="147"/>
      <c r="H53" s="190">
        <f t="shared" si="1"/>
        <v>0</v>
      </c>
    </row>
    <row r="54" spans="2:8" s="140" customFormat="1" ht="47.25">
      <c r="B54" s="191">
        <f>+COUNT($B$51:B53)+1</f>
        <v>3</v>
      </c>
      <c r="C54" s="192"/>
      <c r="D54" s="204" t="s">
        <v>83</v>
      </c>
      <c r="E54" s="147" t="s">
        <v>24</v>
      </c>
      <c r="F54" s="147">
        <v>681</v>
      </c>
      <c r="G54" s="147"/>
      <c r="H54" s="190">
        <f t="shared" si="1"/>
        <v>0</v>
      </c>
    </row>
    <row r="55" spans="2:8" s="140" customFormat="1" ht="47.25">
      <c r="B55" s="191">
        <f>+COUNT($B$51:B54)+1</f>
        <v>4</v>
      </c>
      <c r="C55" s="192"/>
      <c r="D55" s="204" t="s">
        <v>84</v>
      </c>
      <c r="E55" s="147" t="s">
        <v>24</v>
      </c>
      <c r="F55" s="147">
        <v>325</v>
      </c>
      <c r="G55" s="147"/>
      <c r="H55" s="190">
        <f t="shared" si="1"/>
        <v>0</v>
      </c>
    </row>
    <row r="56" spans="2:8" s="140" customFormat="1" ht="31.5">
      <c r="B56" s="191">
        <f>+COUNT($B$51:B55)+1</f>
        <v>5</v>
      </c>
      <c r="C56" s="192"/>
      <c r="D56" s="204" t="s">
        <v>85</v>
      </c>
      <c r="E56" s="147" t="s">
        <v>24</v>
      </c>
      <c r="F56" s="147">
        <v>5</v>
      </c>
      <c r="G56" s="147"/>
      <c r="H56" s="190">
        <f t="shared" si="1"/>
        <v>0</v>
      </c>
    </row>
    <row r="57" spans="2:8" s="140" customFormat="1" ht="31.5">
      <c r="B57" s="191">
        <f>+COUNT($B$51:B56)+1</f>
        <v>6</v>
      </c>
      <c r="C57" s="192"/>
      <c r="D57" s="204" t="s">
        <v>86</v>
      </c>
      <c r="E57" s="147" t="s">
        <v>23</v>
      </c>
      <c r="F57" s="147">
        <v>363</v>
      </c>
      <c r="G57" s="147"/>
      <c r="H57" s="190">
        <f t="shared" si="1"/>
        <v>0</v>
      </c>
    </row>
    <row r="58" spans="2:8" s="140" customFormat="1" ht="47.25">
      <c r="B58" s="191">
        <f>+COUNT($B$51:B57)+1</f>
        <v>7</v>
      </c>
      <c r="C58" s="192"/>
      <c r="D58" s="133" t="s">
        <v>87</v>
      </c>
      <c r="E58" s="147" t="s">
        <v>24</v>
      </c>
      <c r="F58" s="147">
        <v>273</v>
      </c>
      <c r="G58" s="147"/>
      <c r="H58" s="190">
        <f t="shared" si="1"/>
        <v>0</v>
      </c>
    </row>
    <row r="59" spans="2:8" s="140" customFormat="1" ht="31.5">
      <c r="B59" s="191">
        <f>+COUNT($B$51:B58)+1</f>
        <v>8</v>
      </c>
      <c r="C59" s="192"/>
      <c r="D59" s="133" t="s">
        <v>88</v>
      </c>
      <c r="E59" s="147" t="s">
        <v>24</v>
      </c>
      <c r="F59" s="147">
        <v>316</v>
      </c>
      <c r="G59" s="147"/>
      <c r="H59" s="190">
        <f t="shared" si="1"/>
        <v>0</v>
      </c>
    </row>
    <row r="60" spans="2:8" s="140" customFormat="1" ht="31.5">
      <c r="B60" s="191">
        <f>+COUNT($B$51:B59)+1</f>
        <v>9</v>
      </c>
      <c r="C60" s="192"/>
      <c r="D60" s="133" t="s">
        <v>89</v>
      </c>
      <c r="E60" s="147" t="s">
        <v>24</v>
      </c>
      <c r="F60" s="147">
        <v>163</v>
      </c>
      <c r="G60" s="147"/>
      <c r="H60" s="190">
        <f t="shared" si="1"/>
        <v>0</v>
      </c>
    </row>
    <row r="61" spans="2:8" s="140" customFormat="1" ht="31.5">
      <c r="B61" s="191">
        <f>+COUNT($B$51:B60)+1</f>
        <v>10</v>
      </c>
      <c r="C61" s="192"/>
      <c r="D61" s="133" t="s">
        <v>90</v>
      </c>
      <c r="E61" s="147" t="s">
        <v>24</v>
      </c>
      <c r="F61" s="147">
        <v>1522</v>
      </c>
      <c r="G61" s="147"/>
      <c r="H61" s="190">
        <f t="shared" si="1"/>
        <v>0</v>
      </c>
    </row>
    <row r="62" spans="2:8" s="140" customFormat="1" ht="31.5">
      <c r="B62" s="191">
        <f>+COUNT($B$51:B61)+1</f>
        <v>11</v>
      </c>
      <c r="C62" s="192"/>
      <c r="D62" s="133" t="s">
        <v>91</v>
      </c>
      <c r="E62" s="147" t="s">
        <v>23</v>
      </c>
      <c r="F62" s="147">
        <v>14477</v>
      </c>
      <c r="G62" s="147"/>
      <c r="H62" s="190">
        <f t="shared" si="1"/>
        <v>0</v>
      </c>
    </row>
    <row r="63" spans="2:8" s="140" customFormat="1" ht="31.5">
      <c r="B63" s="191">
        <f>+COUNT($B$51:B62)+1</f>
        <v>12</v>
      </c>
      <c r="C63" s="192"/>
      <c r="D63" s="133" t="s">
        <v>92</v>
      </c>
      <c r="E63" s="147" t="s">
        <v>23</v>
      </c>
      <c r="F63" s="147">
        <v>15213</v>
      </c>
      <c r="G63" s="147"/>
      <c r="H63" s="190">
        <f t="shared" si="1"/>
        <v>0</v>
      </c>
    </row>
    <row r="64" spans="2:8" s="140" customFormat="1" ht="31.5">
      <c r="B64" s="191">
        <f>+COUNT($B$51:B63)+1</f>
        <v>13</v>
      </c>
      <c r="C64" s="192"/>
      <c r="D64" s="133" t="s">
        <v>93</v>
      </c>
      <c r="E64" s="147" t="s">
        <v>24</v>
      </c>
      <c r="F64" s="147">
        <v>7070</v>
      </c>
      <c r="G64" s="147"/>
      <c r="H64" s="190">
        <f t="shared" si="1"/>
        <v>0</v>
      </c>
    </row>
    <row r="65" spans="2:10" s="140" customFormat="1" ht="31.5">
      <c r="B65" s="191">
        <f>+COUNT($B$51:B64)+1</f>
        <v>14</v>
      </c>
      <c r="C65" s="192"/>
      <c r="D65" s="133" t="s">
        <v>94</v>
      </c>
      <c r="E65" s="147" t="s">
        <v>23</v>
      </c>
      <c r="F65" s="147">
        <v>639</v>
      </c>
      <c r="G65" s="147"/>
      <c r="H65" s="190">
        <f t="shared" si="1"/>
        <v>0</v>
      </c>
    </row>
    <row r="66" spans="2:10" s="140" customFormat="1">
      <c r="B66" s="191">
        <f>+COUNT($B$51:B65)+1</f>
        <v>15</v>
      </c>
      <c r="C66" s="192"/>
      <c r="D66" s="133" t="s">
        <v>95</v>
      </c>
      <c r="E66" s="147" t="s">
        <v>23</v>
      </c>
      <c r="F66" s="147">
        <v>639</v>
      </c>
      <c r="G66" s="147"/>
      <c r="H66" s="190">
        <f t="shared" si="1"/>
        <v>0</v>
      </c>
    </row>
    <row r="67" spans="2:10" s="140" customFormat="1">
      <c r="B67" s="191">
        <f>+COUNT($B$51:B66)+1</f>
        <v>16</v>
      </c>
      <c r="C67" s="192"/>
      <c r="D67" s="133" t="s">
        <v>96</v>
      </c>
      <c r="E67" s="147" t="s">
        <v>23</v>
      </c>
      <c r="F67" s="147">
        <v>2252</v>
      </c>
      <c r="G67" s="147"/>
      <c r="H67" s="190">
        <f t="shared" si="1"/>
        <v>0</v>
      </c>
    </row>
    <row r="68" spans="2:10" s="140" customFormat="1" ht="31.5">
      <c r="B68" s="191">
        <f>+COUNT($B$51:B67)+1</f>
        <v>17</v>
      </c>
      <c r="C68" s="192"/>
      <c r="D68" s="133" t="s">
        <v>296</v>
      </c>
      <c r="E68" s="147" t="s">
        <v>24</v>
      </c>
      <c r="F68" s="147">
        <v>8602</v>
      </c>
      <c r="G68" s="147"/>
      <c r="H68" s="190">
        <f t="shared" si="1"/>
        <v>0</v>
      </c>
    </row>
    <row r="69" spans="2:10" s="140" customFormat="1" ht="31.5">
      <c r="B69" s="191">
        <f>+COUNT($B$51:B68)+1</f>
        <v>18</v>
      </c>
      <c r="C69" s="192"/>
      <c r="D69" s="133" t="s">
        <v>294</v>
      </c>
      <c r="E69" s="147" t="s">
        <v>24</v>
      </c>
      <c r="F69" s="147">
        <v>8602</v>
      </c>
      <c r="G69" s="147"/>
      <c r="H69" s="190">
        <f t="shared" si="1"/>
        <v>0</v>
      </c>
    </row>
    <row r="70" spans="2:10" s="140" customFormat="1" ht="141.75">
      <c r="B70" s="191">
        <f>+COUNT($B$51:B69)+1</f>
        <v>19</v>
      </c>
      <c r="C70" s="192"/>
      <c r="D70" s="133" t="s">
        <v>307</v>
      </c>
      <c r="E70" s="147" t="s">
        <v>22</v>
      </c>
      <c r="F70" s="147">
        <v>1410</v>
      </c>
      <c r="G70" s="147"/>
      <c r="H70" s="190">
        <f t="shared" si="1"/>
        <v>0</v>
      </c>
    </row>
    <row r="71" spans="2:10" s="140" customFormat="1" ht="141.75">
      <c r="B71" s="191">
        <f>+COUNT($B$51:B70)+1</f>
        <v>20</v>
      </c>
      <c r="C71" s="192"/>
      <c r="D71" s="133" t="s">
        <v>306</v>
      </c>
      <c r="E71" s="147" t="s">
        <v>22</v>
      </c>
      <c r="F71" s="147">
        <v>705</v>
      </c>
      <c r="G71" s="147"/>
      <c r="H71" s="190">
        <f t="shared" si="1"/>
        <v>0</v>
      </c>
    </row>
    <row r="72" spans="2:10" s="140" customFormat="1" ht="141.75">
      <c r="B72" s="191">
        <f>+COUNT($B$51:B71)+1</f>
        <v>21</v>
      </c>
      <c r="C72" s="192"/>
      <c r="D72" s="133" t="s">
        <v>305</v>
      </c>
      <c r="E72" s="147" t="s">
        <v>22</v>
      </c>
      <c r="F72" s="147">
        <v>3240</v>
      </c>
      <c r="G72" s="147"/>
      <c r="H72" s="190">
        <f t="shared" si="1"/>
        <v>0</v>
      </c>
    </row>
    <row r="73" spans="2:10" s="140" customFormat="1" ht="126">
      <c r="B73" s="191">
        <f>+COUNT($B$51:B72)+1</f>
        <v>22</v>
      </c>
      <c r="C73" s="192"/>
      <c r="D73" s="133" t="s">
        <v>304</v>
      </c>
      <c r="E73" s="147" t="s">
        <v>22</v>
      </c>
      <c r="F73" s="147">
        <v>3390</v>
      </c>
      <c r="G73" s="147"/>
      <c r="H73" s="190">
        <f t="shared" si="1"/>
        <v>0</v>
      </c>
    </row>
    <row r="74" spans="2:10" s="140" customFormat="1" ht="141.75">
      <c r="B74" s="191">
        <f>+COUNT($B$51:B73)+1</f>
        <v>23</v>
      </c>
      <c r="C74" s="192"/>
      <c r="D74" s="133" t="s">
        <v>303</v>
      </c>
      <c r="E74" s="147" t="s">
        <v>22</v>
      </c>
      <c r="F74" s="147">
        <v>105</v>
      </c>
      <c r="G74" s="147"/>
      <c r="H74" s="190">
        <f t="shared" si="1"/>
        <v>0</v>
      </c>
    </row>
    <row r="75" spans="2:10" s="140" customFormat="1" ht="165" customHeight="1">
      <c r="B75" s="191">
        <f>+COUNT($B$51:B74)+1</f>
        <v>24</v>
      </c>
      <c r="C75" s="192"/>
      <c r="D75" s="133" t="s">
        <v>302</v>
      </c>
      <c r="E75" s="147" t="s">
        <v>22</v>
      </c>
      <c r="F75" s="147">
        <v>60</v>
      </c>
      <c r="G75" s="147"/>
      <c r="H75" s="190">
        <f t="shared" si="1"/>
        <v>0</v>
      </c>
    </row>
    <row r="76" spans="2:10" s="140" customFormat="1" ht="94.5">
      <c r="B76" s="191">
        <f>+COUNT($B$51:B75)+1</f>
        <v>25</v>
      </c>
      <c r="C76" s="192"/>
      <c r="D76" s="133" t="s">
        <v>308</v>
      </c>
      <c r="E76" s="147" t="s">
        <v>22</v>
      </c>
      <c r="F76" s="147">
        <v>130</v>
      </c>
      <c r="G76" s="147"/>
      <c r="H76" s="190">
        <f t="shared" si="1"/>
        <v>0</v>
      </c>
    </row>
    <row r="77" spans="2:10" s="140" customFormat="1" ht="15.75" customHeight="1">
      <c r="B77" s="193"/>
      <c r="C77" s="194"/>
      <c r="D77" s="195"/>
      <c r="E77" s="196"/>
      <c r="F77" s="197"/>
      <c r="G77" s="198"/>
      <c r="H77" s="198"/>
    </row>
    <row r="78" spans="2:10" s="140" customFormat="1" ht="16.5" thickBot="1">
      <c r="B78" s="199"/>
      <c r="C78" s="200"/>
      <c r="D78" s="200"/>
      <c r="E78" s="201"/>
      <c r="F78" s="201"/>
      <c r="G78" s="202" t="str">
        <f>C50&amp;" SKUPAJ:"</f>
        <v>ZEMELJSKA DELA SKUPAJ:</v>
      </c>
      <c r="H78" s="203">
        <f>ROUND(SUM(H$52:H$76),2)</f>
        <v>0</v>
      </c>
    </row>
    <row r="79" spans="2:10" s="140" customFormat="1">
      <c r="B79" s="208"/>
      <c r="C79" s="194"/>
      <c r="D79" s="209"/>
      <c r="E79" s="210"/>
      <c r="F79" s="197"/>
      <c r="G79" s="198"/>
      <c r="H79" s="198"/>
      <c r="J79" s="141"/>
    </row>
    <row r="80" spans="2:10" s="140" customFormat="1">
      <c r="B80" s="183" t="s">
        <v>43</v>
      </c>
      <c r="C80" s="218" t="s">
        <v>62</v>
      </c>
      <c r="D80" s="218"/>
      <c r="E80" s="184"/>
      <c r="F80" s="185"/>
      <c r="G80" s="186"/>
      <c r="H80" s="187"/>
      <c r="J80" s="141"/>
    </row>
    <row r="81" spans="2:10" s="140" customFormat="1">
      <c r="B81" s="188"/>
      <c r="C81" s="217"/>
      <c r="D81" s="217"/>
      <c r="E81" s="217"/>
      <c r="F81" s="217"/>
      <c r="G81" s="189"/>
      <c r="H81" s="190"/>
    </row>
    <row r="82" spans="2:10" s="140" customFormat="1">
      <c r="B82" s="191">
        <f>+COUNT($B$81:B81)+1</f>
        <v>1</v>
      </c>
      <c r="C82" s="192"/>
      <c r="D82" s="204" t="s">
        <v>98</v>
      </c>
      <c r="E82" s="147" t="s">
        <v>23</v>
      </c>
      <c r="F82" s="147">
        <v>106</v>
      </c>
      <c r="G82" s="147"/>
      <c r="H82" s="190">
        <f t="shared" ref="H82:H88" si="2">+ROUND($F82*G82,2)</f>
        <v>0</v>
      </c>
      <c r="J82" s="141"/>
    </row>
    <row r="83" spans="2:10" s="140" customFormat="1" ht="47.25">
      <c r="B83" s="191">
        <f>+COUNT($B$81:B82)+1</f>
        <v>2</v>
      </c>
      <c r="C83" s="192"/>
      <c r="D83" s="204" t="s">
        <v>99</v>
      </c>
      <c r="E83" s="147" t="s">
        <v>24</v>
      </c>
      <c r="F83" s="147">
        <v>3332</v>
      </c>
      <c r="G83" s="147"/>
      <c r="H83" s="190">
        <f t="shared" si="2"/>
        <v>0</v>
      </c>
      <c r="J83" s="141"/>
    </row>
    <row r="84" spans="2:10" s="140" customFormat="1" ht="41.25" customHeight="1">
      <c r="B84" s="191">
        <f>+COUNT($B$81:B83)+1</f>
        <v>3</v>
      </c>
      <c r="C84" s="192"/>
      <c r="D84" s="204" t="s">
        <v>100</v>
      </c>
      <c r="E84" s="147" t="s">
        <v>23</v>
      </c>
      <c r="F84" s="147">
        <v>14126</v>
      </c>
      <c r="G84" s="147"/>
      <c r="H84" s="190">
        <f t="shared" si="2"/>
        <v>0</v>
      </c>
      <c r="J84" s="141"/>
    </row>
    <row r="85" spans="2:10" s="140" customFormat="1" ht="46.5" customHeight="1">
      <c r="B85" s="191">
        <f>+COUNT($B$81:B84)+1</f>
        <v>4</v>
      </c>
      <c r="C85" s="192"/>
      <c r="D85" s="204" t="s">
        <v>325</v>
      </c>
      <c r="E85" s="147" t="s">
        <v>23</v>
      </c>
      <c r="F85" s="147">
        <v>14126</v>
      </c>
      <c r="G85" s="147"/>
      <c r="H85" s="190">
        <f t="shared" si="2"/>
        <v>0</v>
      </c>
      <c r="J85" s="141"/>
    </row>
    <row r="86" spans="2:10" s="140" customFormat="1" ht="63">
      <c r="B86" s="191">
        <f>+COUNT($B$81:B85)+1</f>
        <v>5</v>
      </c>
      <c r="C86" s="192"/>
      <c r="D86" s="204" t="s">
        <v>101</v>
      </c>
      <c r="E86" s="147" t="s">
        <v>23</v>
      </c>
      <c r="F86" s="147">
        <v>28</v>
      </c>
      <c r="G86" s="147"/>
      <c r="H86" s="190">
        <f t="shared" si="2"/>
        <v>0</v>
      </c>
      <c r="J86" s="141"/>
    </row>
    <row r="87" spans="2:10" s="140" customFormat="1" ht="51" customHeight="1">
      <c r="B87" s="191">
        <f>+COUNT($B$81:B86)+1</f>
        <v>6</v>
      </c>
      <c r="C87" s="192"/>
      <c r="D87" s="204" t="s">
        <v>102</v>
      </c>
      <c r="E87" s="147" t="s">
        <v>51</v>
      </c>
      <c r="F87" s="147">
        <v>2742</v>
      </c>
      <c r="G87" s="147"/>
      <c r="H87" s="190">
        <f t="shared" si="2"/>
        <v>0</v>
      </c>
      <c r="J87" s="141"/>
    </row>
    <row r="88" spans="2:10" s="140" customFormat="1" ht="35.25" customHeight="1">
      <c r="B88" s="191">
        <f>+COUNT($B$81:B87)+1</f>
        <v>7</v>
      </c>
      <c r="C88" s="192"/>
      <c r="D88" s="204" t="s">
        <v>103</v>
      </c>
      <c r="E88" s="147" t="s">
        <v>23</v>
      </c>
      <c r="F88" s="147">
        <v>2067</v>
      </c>
      <c r="G88" s="147"/>
      <c r="H88" s="190">
        <f t="shared" si="2"/>
        <v>0</v>
      </c>
      <c r="J88" s="141"/>
    </row>
    <row r="89" spans="2:10" s="140" customFormat="1" ht="15.75" customHeight="1">
      <c r="B89" s="193"/>
      <c r="C89" s="194"/>
      <c r="D89" s="195"/>
      <c r="E89" s="196"/>
      <c r="F89" s="197"/>
      <c r="G89" s="198"/>
      <c r="H89" s="198"/>
    </row>
    <row r="90" spans="2:10" s="140" customFormat="1" ht="16.5" thickBot="1">
      <c r="B90" s="199"/>
      <c r="C90" s="200"/>
      <c r="D90" s="200"/>
      <c r="E90" s="201"/>
      <c r="F90" s="201"/>
      <c r="G90" s="202" t="str">
        <f>C80&amp;" SKUPAJ:"</f>
        <v>VOZIŠČE KONSTRUKCIJE SKUPAJ:</v>
      </c>
      <c r="H90" s="203">
        <f>ROUND(SUM(H$82:H$88),2)</f>
        <v>0</v>
      </c>
    </row>
    <row r="91" spans="2:10" s="140" customFormat="1">
      <c r="B91" s="208"/>
      <c r="C91" s="194"/>
      <c r="D91" s="209"/>
      <c r="E91" s="210"/>
      <c r="F91" s="197"/>
      <c r="G91" s="198"/>
      <c r="H91" s="198"/>
      <c r="J91" s="141"/>
    </row>
    <row r="92" spans="2:10" s="140" customFormat="1">
      <c r="B92" s="183" t="s">
        <v>47</v>
      </c>
      <c r="C92" s="218" t="s">
        <v>7</v>
      </c>
      <c r="D92" s="218"/>
      <c r="E92" s="184"/>
      <c r="F92" s="185"/>
      <c r="G92" s="186"/>
      <c r="H92" s="187"/>
      <c r="J92" s="141"/>
    </row>
    <row r="93" spans="2:10" s="140" customFormat="1">
      <c r="B93" s="188"/>
      <c r="C93" s="217"/>
      <c r="D93" s="217"/>
      <c r="E93" s="217"/>
      <c r="F93" s="217"/>
      <c r="G93" s="189"/>
      <c r="H93" s="190"/>
    </row>
    <row r="94" spans="2:10" s="140" customFormat="1" ht="63">
      <c r="B94" s="191">
        <f>+COUNT($B93:B$93)+1</f>
        <v>1</v>
      </c>
      <c r="C94" s="192"/>
      <c r="D94" s="204" t="s">
        <v>104</v>
      </c>
      <c r="E94" s="147" t="s">
        <v>51</v>
      </c>
      <c r="F94" s="147">
        <v>6</v>
      </c>
      <c r="G94" s="147"/>
      <c r="H94" s="190">
        <f t="shared" ref="H94:H113" si="3">+ROUND($F94*G94,2)</f>
        <v>0</v>
      </c>
      <c r="J94" s="141"/>
    </row>
    <row r="95" spans="2:10" s="140" customFormat="1">
      <c r="B95" s="191">
        <f>+COUNT($B$93:B94)+1</f>
        <v>2</v>
      </c>
      <c r="C95" s="192"/>
      <c r="D95" s="204" t="s">
        <v>105</v>
      </c>
      <c r="E95" s="147" t="s">
        <v>51</v>
      </c>
      <c r="F95" s="147">
        <v>56</v>
      </c>
      <c r="G95" s="147"/>
      <c r="H95" s="190">
        <f t="shared" si="3"/>
        <v>0</v>
      </c>
      <c r="J95" s="141"/>
    </row>
    <row r="96" spans="2:10" s="140" customFormat="1" ht="69.75" customHeight="1">
      <c r="B96" s="191">
        <f>+COUNT($B$93:B95)+1</f>
        <v>3</v>
      </c>
      <c r="C96" s="192"/>
      <c r="D96" s="204" t="s">
        <v>322</v>
      </c>
      <c r="E96" s="147" t="s">
        <v>51</v>
      </c>
      <c r="F96" s="147">
        <v>239</v>
      </c>
      <c r="G96" s="147"/>
      <c r="H96" s="190">
        <f t="shared" si="3"/>
        <v>0</v>
      </c>
      <c r="J96" s="141"/>
    </row>
    <row r="97" spans="2:10" s="140" customFormat="1" ht="31.5">
      <c r="B97" s="191">
        <f>+COUNT($B$93:B96)+1</f>
        <v>4</v>
      </c>
      <c r="C97" s="192"/>
      <c r="D97" s="204" t="s">
        <v>106</v>
      </c>
      <c r="E97" s="147" t="s">
        <v>51</v>
      </c>
      <c r="F97" s="147">
        <v>172</v>
      </c>
      <c r="G97" s="147"/>
      <c r="H97" s="190">
        <f t="shared" si="3"/>
        <v>0</v>
      </c>
      <c r="J97" s="141"/>
    </row>
    <row r="98" spans="2:10" s="140" customFormat="1" ht="31.5">
      <c r="B98" s="191">
        <f>+COUNT($B$93:B97)+1</f>
        <v>5</v>
      </c>
      <c r="C98" s="192"/>
      <c r="D98" s="204" t="s">
        <v>107</v>
      </c>
      <c r="E98" s="147" t="s">
        <v>51</v>
      </c>
      <c r="F98" s="147">
        <v>9</v>
      </c>
      <c r="G98" s="147"/>
      <c r="H98" s="190">
        <f t="shared" si="3"/>
        <v>0</v>
      </c>
      <c r="J98" s="141"/>
    </row>
    <row r="99" spans="2:10" s="140" customFormat="1" ht="63">
      <c r="B99" s="191">
        <f>+COUNT($B$93:B98)+1</f>
        <v>6</v>
      </c>
      <c r="C99" s="192"/>
      <c r="D99" s="204" t="s">
        <v>108</v>
      </c>
      <c r="E99" s="147" t="s">
        <v>22</v>
      </c>
      <c r="F99" s="147">
        <v>35</v>
      </c>
      <c r="G99" s="147"/>
      <c r="H99" s="190">
        <f t="shared" si="3"/>
        <v>0</v>
      </c>
      <c r="J99" s="141"/>
    </row>
    <row r="100" spans="2:10" s="140" customFormat="1" ht="63">
      <c r="B100" s="191">
        <f>+COUNT($B$93:B99)+1</f>
        <v>7</v>
      </c>
      <c r="C100" s="192"/>
      <c r="D100" s="204" t="s">
        <v>109</v>
      </c>
      <c r="E100" s="147" t="s">
        <v>22</v>
      </c>
      <c r="F100" s="147">
        <v>2</v>
      </c>
      <c r="G100" s="147"/>
      <c r="H100" s="190">
        <f t="shared" si="3"/>
        <v>0</v>
      </c>
      <c r="J100" s="141"/>
    </row>
    <row r="101" spans="2:10" s="140" customFormat="1" ht="63">
      <c r="B101" s="191">
        <f>+COUNT($B$93:B100)+1</f>
        <v>8</v>
      </c>
      <c r="C101" s="192"/>
      <c r="D101" s="204" t="s">
        <v>110</v>
      </c>
      <c r="E101" s="147" t="s">
        <v>22</v>
      </c>
      <c r="F101" s="147">
        <v>1</v>
      </c>
      <c r="G101" s="147"/>
      <c r="H101" s="190">
        <f t="shared" si="3"/>
        <v>0</v>
      </c>
      <c r="J101" s="141"/>
    </row>
    <row r="102" spans="2:10" s="140" customFormat="1" ht="47.25">
      <c r="B102" s="191">
        <f>+COUNT($B$93:B101)+1</f>
        <v>9</v>
      </c>
      <c r="C102" s="192"/>
      <c r="D102" s="204" t="s">
        <v>111</v>
      </c>
      <c r="E102" s="147" t="s">
        <v>22</v>
      </c>
      <c r="F102" s="147">
        <v>6</v>
      </c>
      <c r="G102" s="147"/>
      <c r="H102" s="190">
        <f t="shared" si="3"/>
        <v>0</v>
      </c>
      <c r="J102" s="141"/>
    </row>
    <row r="103" spans="2:10" s="140" customFormat="1" ht="31.5">
      <c r="B103" s="191">
        <f>+COUNT($B$93:B102)+1</f>
        <v>10</v>
      </c>
      <c r="C103" s="192"/>
      <c r="D103" s="204" t="s">
        <v>112</v>
      </c>
      <c r="E103" s="147" t="s">
        <v>22</v>
      </c>
      <c r="F103" s="147">
        <v>2</v>
      </c>
      <c r="G103" s="147"/>
      <c r="H103" s="190">
        <f t="shared" si="3"/>
        <v>0</v>
      </c>
      <c r="J103" s="141"/>
    </row>
    <row r="104" spans="2:10" s="140" customFormat="1" ht="47.25">
      <c r="B104" s="191">
        <f>+COUNT($B$93:B103)+1</f>
        <v>11</v>
      </c>
      <c r="C104" s="192"/>
      <c r="D104" s="204" t="s">
        <v>113</v>
      </c>
      <c r="E104" s="147" t="s">
        <v>22</v>
      </c>
      <c r="F104" s="147">
        <v>4</v>
      </c>
      <c r="G104" s="147"/>
      <c r="H104" s="190">
        <f t="shared" si="3"/>
        <v>0</v>
      </c>
      <c r="J104" s="141"/>
    </row>
    <row r="105" spans="2:10" s="140" customFormat="1" ht="47.25">
      <c r="B105" s="191">
        <f>+COUNT($B$93:B104)+1</f>
        <v>12</v>
      </c>
      <c r="C105" s="192"/>
      <c r="D105" s="204" t="s">
        <v>114</v>
      </c>
      <c r="E105" s="147" t="s">
        <v>22</v>
      </c>
      <c r="F105" s="147">
        <v>1</v>
      </c>
      <c r="G105" s="147"/>
      <c r="H105" s="190">
        <f t="shared" si="3"/>
        <v>0</v>
      </c>
      <c r="J105" s="141"/>
    </row>
    <row r="106" spans="2:10" s="140" customFormat="1" ht="47.25">
      <c r="B106" s="191">
        <f>+COUNT($B$93:B105)+1</f>
        <v>13</v>
      </c>
      <c r="C106" s="192"/>
      <c r="D106" s="204" t="s">
        <v>115</v>
      </c>
      <c r="E106" s="147" t="s">
        <v>22</v>
      </c>
      <c r="F106" s="147">
        <v>10</v>
      </c>
      <c r="G106" s="147"/>
      <c r="H106" s="190">
        <f t="shared" si="3"/>
        <v>0</v>
      </c>
      <c r="J106" s="141"/>
    </row>
    <row r="107" spans="2:10" s="140" customFormat="1" ht="47.25">
      <c r="B107" s="191">
        <f>+COUNT($B$93:B106)+1</f>
        <v>14</v>
      </c>
      <c r="C107" s="192"/>
      <c r="D107" s="204" t="s">
        <v>116</v>
      </c>
      <c r="E107" s="147" t="s">
        <v>51</v>
      </c>
      <c r="F107" s="147">
        <v>2</v>
      </c>
      <c r="G107" s="147"/>
      <c r="H107" s="190">
        <f t="shared" si="3"/>
        <v>0</v>
      </c>
      <c r="J107" s="141"/>
    </row>
    <row r="108" spans="2:10" s="140" customFormat="1" ht="47.25">
      <c r="B108" s="191">
        <f>+COUNT($B$93:B107)+1</f>
        <v>15</v>
      </c>
      <c r="C108" s="192"/>
      <c r="D108" s="204" t="s">
        <v>117</v>
      </c>
      <c r="E108" s="147" t="s">
        <v>51</v>
      </c>
      <c r="F108" s="147">
        <v>2</v>
      </c>
      <c r="G108" s="147"/>
      <c r="H108" s="190">
        <f t="shared" si="3"/>
        <v>0</v>
      </c>
      <c r="J108" s="141"/>
    </row>
    <row r="109" spans="2:10" s="140" customFormat="1" ht="31.5">
      <c r="B109" s="191">
        <f>+COUNT($B$93:B108)+1</f>
        <v>16</v>
      </c>
      <c r="C109" s="192"/>
      <c r="D109" s="204" t="s">
        <v>118</v>
      </c>
      <c r="E109" s="147" t="s">
        <v>22</v>
      </c>
      <c r="F109" s="147">
        <v>1</v>
      </c>
      <c r="G109" s="147"/>
      <c r="H109" s="190">
        <f t="shared" si="3"/>
        <v>0</v>
      </c>
      <c r="J109" s="141"/>
    </row>
    <row r="110" spans="2:10" s="140" customFormat="1" ht="31.5">
      <c r="B110" s="191">
        <f>+COUNT($B$93:B109)+1</f>
        <v>17</v>
      </c>
      <c r="C110" s="192"/>
      <c r="D110" s="204" t="s">
        <v>119</v>
      </c>
      <c r="E110" s="147" t="s">
        <v>22</v>
      </c>
      <c r="F110" s="147">
        <v>1</v>
      </c>
      <c r="G110" s="147"/>
      <c r="H110" s="190">
        <f t="shared" si="3"/>
        <v>0</v>
      </c>
      <c r="J110" s="141"/>
    </row>
    <row r="111" spans="2:10" s="140" customFormat="1" ht="47.25">
      <c r="B111" s="191">
        <f>+COUNT($B$93:B110)+1</f>
        <v>18</v>
      </c>
      <c r="C111" s="192"/>
      <c r="D111" s="204" t="s">
        <v>120</v>
      </c>
      <c r="E111" s="147" t="s">
        <v>22</v>
      </c>
      <c r="F111" s="147">
        <v>23</v>
      </c>
      <c r="G111" s="147"/>
      <c r="H111" s="190">
        <f t="shared" si="3"/>
        <v>0</v>
      </c>
      <c r="J111" s="141"/>
    </row>
    <row r="112" spans="2:10" s="140" customFormat="1" ht="63">
      <c r="B112" s="191">
        <f>+COUNT($B$93:B111)+1</f>
        <v>19</v>
      </c>
      <c r="C112" s="192"/>
      <c r="D112" s="204" t="s">
        <v>121</v>
      </c>
      <c r="E112" s="147" t="s">
        <v>22</v>
      </c>
      <c r="F112" s="147">
        <v>14</v>
      </c>
      <c r="G112" s="147"/>
      <c r="H112" s="190">
        <f t="shared" si="3"/>
        <v>0</v>
      </c>
      <c r="J112" s="141"/>
    </row>
    <row r="113" spans="2:10" s="140" customFormat="1" ht="31.5">
      <c r="B113" s="191">
        <f>+COUNT($B$93:B112)+1</f>
        <v>20</v>
      </c>
      <c r="C113" s="192"/>
      <c r="D113" s="204" t="s">
        <v>122</v>
      </c>
      <c r="E113" s="147" t="s">
        <v>51</v>
      </c>
      <c r="F113" s="147">
        <v>415</v>
      </c>
      <c r="G113" s="147"/>
      <c r="H113" s="190">
        <f t="shared" si="3"/>
        <v>0</v>
      </c>
      <c r="J113" s="141"/>
    </row>
    <row r="114" spans="2:10" s="140" customFormat="1" ht="15.75" customHeight="1">
      <c r="B114" s="193"/>
      <c r="C114" s="194"/>
      <c r="D114" s="195"/>
      <c r="E114" s="196"/>
      <c r="F114" s="197"/>
      <c r="G114" s="198"/>
      <c r="H114" s="198"/>
    </row>
    <row r="115" spans="2:10" s="140" customFormat="1" ht="16.5" thickBot="1">
      <c r="B115" s="199"/>
      <c r="C115" s="200"/>
      <c r="D115" s="200"/>
      <c r="E115" s="201"/>
      <c r="F115" s="201"/>
      <c r="G115" s="202" t="str">
        <f>C92&amp;" SKUPAJ:"</f>
        <v>ODVODNJAVANJE SKUPAJ:</v>
      </c>
      <c r="H115" s="203">
        <f>ROUND(SUM(H$94:H$113),2)</f>
        <v>0</v>
      </c>
    </row>
    <row r="117" spans="2:10" s="140" customFormat="1">
      <c r="B117" s="183" t="s">
        <v>50</v>
      </c>
      <c r="C117" s="218" t="s">
        <v>123</v>
      </c>
      <c r="D117" s="218"/>
      <c r="E117" s="184"/>
      <c r="F117" s="185"/>
      <c r="G117" s="186"/>
      <c r="H117" s="187"/>
      <c r="J117" s="141"/>
    </row>
    <row r="118" spans="2:10" s="140" customFormat="1">
      <c r="B118" s="188"/>
      <c r="C118" s="217"/>
      <c r="D118" s="217"/>
      <c r="E118" s="217"/>
      <c r="F118" s="217"/>
      <c r="G118" s="189"/>
      <c r="H118" s="190"/>
    </row>
    <row r="119" spans="2:10" s="140" customFormat="1" ht="31.5">
      <c r="B119" s="191">
        <f>+COUNT($B$118:B118)+1</f>
        <v>1</v>
      </c>
      <c r="C119" s="192"/>
      <c r="D119" s="204" t="s">
        <v>124</v>
      </c>
      <c r="E119" s="147" t="s">
        <v>22</v>
      </c>
      <c r="F119" s="147">
        <v>39</v>
      </c>
      <c r="G119" s="147"/>
      <c r="H119" s="190">
        <f t="shared" ref="H119:H139" si="4">+ROUND($F119*G119,2)</f>
        <v>0</v>
      </c>
      <c r="J119" s="141"/>
    </row>
    <row r="120" spans="2:10" s="140" customFormat="1" ht="47.25">
      <c r="B120" s="191">
        <f>+COUNT($B$118:B119)+1</f>
        <v>2</v>
      </c>
      <c r="C120" s="192"/>
      <c r="D120" s="204" t="s">
        <v>125</v>
      </c>
      <c r="E120" s="147" t="s">
        <v>22</v>
      </c>
      <c r="F120" s="147">
        <v>6</v>
      </c>
      <c r="G120" s="147"/>
      <c r="H120" s="190">
        <f t="shared" si="4"/>
        <v>0</v>
      </c>
      <c r="J120" s="141"/>
    </row>
    <row r="121" spans="2:10" s="140" customFormat="1" ht="47.25">
      <c r="B121" s="191">
        <f>+COUNT($B$118:B120)+1</f>
        <v>3</v>
      </c>
      <c r="C121" s="192"/>
      <c r="D121" s="204" t="s">
        <v>126</v>
      </c>
      <c r="E121" s="147" t="s">
        <v>22</v>
      </c>
      <c r="F121" s="147">
        <v>22</v>
      </c>
      <c r="G121" s="147"/>
      <c r="H121" s="190">
        <f t="shared" si="4"/>
        <v>0</v>
      </c>
      <c r="J121" s="141"/>
    </row>
    <row r="122" spans="2:10" s="140" customFormat="1" ht="47.25">
      <c r="B122" s="191">
        <f>+COUNT($B$118:B121)+1</f>
        <v>4</v>
      </c>
      <c r="C122" s="192"/>
      <c r="D122" s="204" t="s">
        <v>127</v>
      </c>
      <c r="E122" s="147" t="s">
        <v>22</v>
      </c>
      <c r="F122" s="147">
        <v>1</v>
      </c>
      <c r="G122" s="147"/>
      <c r="H122" s="190">
        <f t="shared" si="4"/>
        <v>0</v>
      </c>
      <c r="J122" s="141"/>
    </row>
    <row r="123" spans="2:10" s="140" customFormat="1" ht="63">
      <c r="B123" s="191">
        <f>+COUNT($B$118:B122)+1</f>
        <v>5</v>
      </c>
      <c r="C123" s="192"/>
      <c r="D123" s="204" t="s">
        <v>128</v>
      </c>
      <c r="E123" s="147" t="s">
        <v>22</v>
      </c>
      <c r="F123" s="147">
        <v>4</v>
      </c>
      <c r="G123" s="147"/>
      <c r="H123" s="190">
        <f t="shared" si="4"/>
        <v>0</v>
      </c>
      <c r="J123" s="141"/>
    </row>
    <row r="124" spans="2:10" s="140" customFormat="1" ht="47.25">
      <c r="B124" s="191">
        <f>+COUNT($B$118:B123)+1</f>
        <v>6</v>
      </c>
      <c r="C124" s="192"/>
      <c r="D124" s="204" t="s">
        <v>129</v>
      </c>
      <c r="E124" s="147" t="s">
        <v>22</v>
      </c>
      <c r="F124" s="147">
        <v>8</v>
      </c>
      <c r="G124" s="147"/>
      <c r="H124" s="190">
        <f t="shared" si="4"/>
        <v>0</v>
      </c>
      <c r="J124" s="141"/>
    </row>
    <row r="125" spans="2:10" s="140" customFormat="1" ht="47.25">
      <c r="B125" s="191">
        <f>+COUNT($B$118:B124)+1</f>
        <v>7</v>
      </c>
      <c r="C125" s="192"/>
      <c r="D125" s="204" t="s">
        <v>130</v>
      </c>
      <c r="E125" s="147" t="s">
        <v>22</v>
      </c>
      <c r="F125" s="147">
        <v>15</v>
      </c>
      <c r="G125" s="147"/>
      <c r="H125" s="190">
        <f t="shared" si="4"/>
        <v>0</v>
      </c>
      <c r="J125" s="141"/>
    </row>
    <row r="126" spans="2:10" s="140" customFormat="1" ht="47.25">
      <c r="B126" s="191">
        <f>+COUNT($B$118:B125)+1</f>
        <v>8</v>
      </c>
      <c r="C126" s="192"/>
      <c r="D126" s="204" t="s">
        <v>131</v>
      </c>
      <c r="E126" s="147" t="s">
        <v>22</v>
      </c>
      <c r="F126" s="147">
        <v>4</v>
      </c>
      <c r="G126" s="147"/>
      <c r="H126" s="190">
        <f t="shared" si="4"/>
        <v>0</v>
      </c>
      <c r="J126" s="141"/>
    </row>
    <row r="127" spans="2:10" s="140" customFormat="1" ht="47.25">
      <c r="B127" s="191">
        <f>+COUNT($B$118:B126)+1</f>
        <v>9</v>
      </c>
      <c r="C127" s="192"/>
      <c r="D127" s="204" t="s">
        <v>132</v>
      </c>
      <c r="E127" s="147" t="s">
        <v>22</v>
      </c>
      <c r="F127" s="147">
        <v>1</v>
      </c>
      <c r="G127" s="147"/>
      <c r="H127" s="190">
        <f t="shared" si="4"/>
        <v>0</v>
      </c>
      <c r="J127" s="141"/>
    </row>
    <row r="128" spans="2:10" s="140" customFormat="1">
      <c r="B128" s="191">
        <f>+COUNT($B$118:B127)+1</f>
        <v>10</v>
      </c>
      <c r="C128" s="192"/>
      <c r="D128" s="204" t="s">
        <v>133</v>
      </c>
      <c r="E128" s="147" t="s">
        <v>22</v>
      </c>
      <c r="F128" s="147">
        <v>10</v>
      </c>
      <c r="G128" s="147"/>
      <c r="H128" s="190">
        <f t="shared" si="4"/>
        <v>0</v>
      </c>
      <c r="J128" s="141"/>
    </row>
    <row r="129" spans="2:10" s="140" customFormat="1" ht="63">
      <c r="B129" s="191">
        <f>+COUNT($B$118:B128)+1</f>
        <v>11</v>
      </c>
      <c r="C129" s="192"/>
      <c r="D129" s="204" t="s">
        <v>134</v>
      </c>
      <c r="E129" s="147" t="s">
        <v>51</v>
      </c>
      <c r="F129" s="147">
        <v>4968</v>
      </c>
      <c r="G129" s="147"/>
      <c r="H129" s="190">
        <f t="shared" si="4"/>
        <v>0</v>
      </c>
      <c r="J129" s="141"/>
    </row>
    <row r="130" spans="2:10" s="140" customFormat="1" ht="31.5">
      <c r="B130" s="191">
        <f>+COUNT($B$118:B129)+1</f>
        <v>12</v>
      </c>
      <c r="C130" s="192"/>
      <c r="D130" s="204" t="s">
        <v>135</v>
      </c>
      <c r="E130" s="147" t="s">
        <v>51</v>
      </c>
      <c r="F130" s="147">
        <v>1173</v>
      </c>
      <c r="G130" s="147"/>
      <c r="H130" s="190">
        <f t="shared" si="4"/>
        <v>0</v>
      </c>
      <c r="J130" s="141"/>
    </row>
    <row r="131" spans="2:10" s="140" customFormat="1" ht="78.75">
      <c r="B131" s="191">
        <f>+COUNT($B$118:B130)+1</f>
        <v>13</v>
      </c>
      <c r="C131" s="192"/>
      <c r="D131" s="204" t="s">
        <v>136</v>
      </c>
      <c r="E131" s="147" t="s">
        <v>23</v>
      </c>
      <c r="F131" s="147">
        <v>13</v>
      </c>
      <c r="G131" s="147"/>
      <c r="H131" s="190">
        <f t="shared" si="4"/>
        <v>0</v>
      </c>
      <c r="J131" s="141"/>
    </row>
    <row r="132" spans="2:10" s="140" customFormat="1" ht="63">
      <c r="B132" s="191">
        <f>+COUNT($B$118:B131)+1</f>
        <v>14</v>
      </c>
      <c r="C132" s="192"/>
      <c r="D132" s="204" t="s">
        <v>137</v>
      </c>
      <c r="E132" s="147" t="s">
        <v>23</v>
      </c>
      <c r="F132" s="147">
        <v>76</v>
      </c>
      <c r="G132" s="147"/>
      <c r="H132" s="190">
        <f t="shared" si="4"/>
        <v>0</v>
      </c>
      <c r="J132" s="141"/>
    </row>
    <row r="133" spans="2:10" s="140" customFormat="1" ht="63">
      <c r="B133" s="191">
        <f>+COUNT($B$118:B132)+1</f>
        <v>15</v>
      </c>
      <c r="C133" s="192"/>
      <c r="D133" s="204" t="s">
        <v>138</v>
      </c>
      <c r="E133" s="147" t="s">
        <v>23</v>
      </c>
      <c r="F133" s="147">
        <v>38</v>
      </c>
      <c r="G133" s="147"/>
      <c r="H133" s="190">
        <f t="shared" si="4"/>
        <v>0</v>
      </c>
      <c r="J133" s="141"/>
    </row>
    <row r="134" spans="2:10" s="140" customFormat="1" ht="63">
      <c r="B134" s="191">
        <f>+COUNT($B$118:B133)+1</f>
        <v>16</v>
      </c>
      <c r="C134" s="192"/>
      <c r="D134" s="204" t="s">
        <v>139</v>
      </c>
      <c r="E134" s="147" t="s">
        <v>51</v>
      </c>
      <c r="F134" s="147">
        <v>169</v>
      </c>
      <c r="G134" s="147"/>
      <c r="H134" s="190">
        <f t="shared" si="4"/>
        <v>0</v>
      </c>
      <c r="J134" s="141"/>
    </row>
    <row r="135" spans="2:10" s="140" customFormat="1" ht="63">
      <c r="B135" s="191">
        <f>+COUNT($B$118:B134)+1</f>
        <v>17</v>
      </c>
      <c r="C135" s="192"/>
      <c r="D135" s="204" t="s">
        <v>140</v>
      </c>
      <c r="E135" s="147" t="s">
        <v>51</v>
      </c>
      <c r="F135" s="147">
        <v>47</v>
      </c>
      <c r="G135" s="147"/>
      <c r="H135" s="190">
        <f t="shared" si="4"/>
        <v>0</v>
      </c>
      <c r="J135" s="141"/>
    </row>
    <row r="136" spans="2:10" s="140" customFormat="1" ht="47.25">
      <c r="B136" s="191">
        <f>+COUNT($B$118:B135)+1</f>
        <v>18</v>
      </c>
      <c r="C136" s="192"/>
      <c r="D136" s="204" t="s">
        <v>141</v>
      </c>
      <c r="E136" s="147" t="s">
        <v>51</v>
      </c>
      <c r="F136" s="147">
        <v>35</v>
      </c>
      <c r="G136" s="147"/>
      <c r="H136" s="190">
        <f t="shared" si="4"/>
        <v>0</v>
      </c>
      <c r="J136" s="141"/>
    </row>
    <row r="137" spans="2:10" s="140" customFormat="1" ht="31.5">
      <c r="B137" s="191">
        <f>+COUNT($B$118:B136)+1</f>
        <v>19</v>
      </c>
      <c r="C137" s="192"/>
      <c r="D137" s="204" t="s">
        <v>142</v>
      </c>
      <c r="E137" s="147" t="s">
        <v>22</v>
      </c>
      <c r="F137" s="147">
        <v>2</v>
      </c>
      <c r="G137" s="147"/>
      <c r="H137" s="190">
        <f t="shared" si="4"/>
        <v>0</v>
      </c>
      <c r="J137" s="141"/>
    </row>
    <row r="138" spans="2:10" s="140" customFormat="1" ht="47.25">
      <c r="B138" s="191">
        <f>+COUNT($B$118:B137)+1</f>
        <v>20</v>
      </c>
      <c r="C138" s="192"/>
      <c r="D138" s="204" t="s">
        <v>143</v>
      </c>
      <c r="E138" s="147" t="s">
        <v>22</v>
      </c>
      <c r="F138" s="147">
        <v>54</v>
      </c>
      <c r="G138" s="147"/>
      <c r="H138" s="190">
        <f t="shared" si="4"/>
        <v>0</v>
      </c>
      <c r="J138" s="141"/>
    </row>
    <row r="139" spans="2:10" s="140" customFormat="1">
      <c r="B139" s="191">
        <f>+COUNT($B$118:B138)+1</f>
        <v>21</v>
      </c>
      <c r="C139" s="192"/>
      <c r="D139" s="204" t="s">
        <v>144</v>
      </c>
      <c r="E139" s="147" t="s">
        <v>22</v>
      </c>
      <c r="F139" s="147">
        <v>48</v>
      </c>
      <c r="G139" s="147"/>
      <c r="H139" s="190">
        <f t="shared" si="4"/>
        <v>0</v>
      </c>
      <c r="J139" s="141"/>
    </row>
    <row r="140" spans="2:10" s="140" customFormat="1" ht="15.75" customHeight="1">
      <c r="B140" s="193"/>
      <c r="C140" s="194"/>
      <c r="D140" s="195"/>
      <c r="E140" s="196"/>
      <c r="F140" s="197"/>
      <c r="G140" s="198"/>
      <c r="H140" s="198"/>
    </row>
    <row r="141" spans="2:10" s="140" customFormat="1" ht="16.5" thickBot="1">
      <c r="B141" s="199"/>
      <c r="C141" s="200"/>
      <c r="D141" s="200"/>
      <c r="E141" s="201"/>
      <c r="F141" s="201"/>
      <c r="G141" s="202" t="str">
        <f>C117&amp;" SKUPAJ:"</f>
        <v>PROMETNA SIGNALIZACIJA IN OPREMA SKUPAJ:</v>
      </c>
      <c r="H141" s="203">
        <f>ROUND(SUM(H$119:H$139),2)</f>
        <v>0</v>
      </c>
    </row>
    <row r="143" spans="2:10" s="140" customFormat="1">
      <c r="B143" s="183" t="s">
        <v>59</v>
      </c>
      <c r="C143" s="218" t="s">
        <v>145</v>
      </c>
      <c r="D143" s="218"/>
      <c r="E143" s="184"/>
      <c r="F143" s="185"/>
      <c r="G143" s="186"/>
      <c r="H143" s="187"/>
      <c r="J143" s="141"/>
    </row>
    <row r="144" spans="2:10" s="140" customFormat="1">
      <c r="B144" s="188"/>
      <c r="C144" s="217"/>
      <c r="D144" s="217"/>
      <c r="E144" s="217"/>
      <c r="F144" s="217"/>
      <c r="G144" s="189"/>
      <c r="H144" s="190"/>
    </row>
    <row r="145" spans="2:10" s="140" customFormat="1" ht="31.5">
      <c r="B145" s="191">
        <f>+COUNT($B$144:B144)+1</f>
        <v>1</v>
      </c>
      <c r="C145" s="192"/>
      <c r="D145" s="204" t="s">
        <v>146</v>
      </c>
      <c r="E145" s="147" t="s">
        <v>49</v>
      </c>
      <c r="F145" s="147">
        <v>1</v>
      </c>
      <c r="G145" s="147"/>
      <c r="H145" s="190">
        <f t="shared" ref="H145:H147" si="5">+ROUND($F145*G145,2)</f>
        <v>0</v>
      </c>
      <c r="J145" s="141"/>
    </row>
    <row r="146" spans="2:10" s="140" customFormat="1">
      <c r="B146" s="191">
        <f>+COUNT($B$144:B145)+1</f>
        <v>2</v>
      </c>
      <c r="C146" s="192"/>
      <c r="D146" s="204" t="s">
        <v>60</v>
      </c>
      <c r="E146" s="147" t="s">
        <v>61</v>
      </c>
      <c r="F146" s="147">
        <v>70</v>
      </c>
      <c r="G146" s="147"/>
      <c r="H146" s="190">
        <f t="shared" si="5"/>
        <v>0</v>
      </c>
      <c r="J146" s="141"/>
    </row>
    <row r="147" spans="2:10" s="140" customFormat="1">
      <c r="B147" s="191">
        <f>+COUNT($B$144:B146)+1</f>
        <v>3</v>
      </c>
      <c r="C147" s="205"/>
      <c r="D147" s="206" t="s">
        <v>278</v>
      </c>
      <c r="E147" s="207" t="s">
        <v>61</v>
      </c>
      <c r="F147" s="207">
        <v>35</v>
      </c>
      <c r="G147" s="147"/>
      <c r="H147" s="190">
        <f t="shared" si="5"/>
        <v>0</v>
      </c>
      <c r="J147" s="141"/>
    </row>
    <row r="148" spans="2:10" s="140" customFormat="1" ht="15.75" customHeight="1">
      <c r="B148" s="193"/>
      <c r="C148" s="194"/>
      <c r="D148" s="195"/>
      <c r="E148" s="196"/>
      <c r="F148" s="197"/>
      <c r="G148" s="198"/>
      <c r="H148" s="198"/>
    </row>
    <row r="149" spans="2:10" s="140" customFormat="1" ht="16.5" thickBot="1">
      <c r="B149" s="199"/>
      <c r="C149" s="200"/>
      <c r="D149" s="200"/>
      <c r="E149" s="201"/>
      <c r="F149" s="201"/>
      <c r="G149" s="202" t="str">
        <f>C143&amp;" SKUPAJ:"</f>
        <v>OSTALO SKUPAJ:</v>
      </c>
      <c r="H149" s="203">
        <f>ROUND(SUM(H$145:H$147),2)</f>
        <v>0</v>
      </c>
    </row>
  </sheetData>
  <mergeCells count="12">
    <mergeCell ref="C24:D24"/>
    <mergeCell ref="C25:F25"/>
    <mergeCell ref="C51:F51"/>
    <mergeCell ref="C50:D50"/>
    <mergeCell ref="C80:D80"/>
    <mergeCell ref="C144:F144"/>
    <mergeCell ref="C81:F81"/>
    <mergeCell ref="C117:D117"/>
    <mergeCell ref="C118:F118"/>
    <mergeCell ref="C93:F93"/>
    <mergeCell ref="C143:D143"/>
    <mergeCell ref="C92:D92"/>
  </mergeCells>
  <pageMargins left="0.70866141732283472" right="0.70866141732283472" top="0.74803149606299213" bottom="0.74803149606299213" header="0.31496062992125984" footer="0.31496062992125984"/>
  <pageSetup paperSize="9" scale="63" orientation="portrait" r:id="rId1"/>
  <headerFooter>
    <oddHeader>&amp;C&amp;"-,Ležeče"Ureditev ceste in kolesarske poti Lokavec&amp;R&amp;"-,Ležeče"RAZPIS 2020</oddHeader>
    <oddFooter>Stran &amp;P od &amp;N</oddFooter>
  </headerFooter>
  <rowBreaks count="3" manualBreakCount="3">
    <brk id="48" min="1" max="7" man="1"/>
    <brk id="90" min="1" max="7" man="1"/>
    <brk id="119" min="1" max="7"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339C"/>
  </sheetPr>
  <dimension ref="B1:K109"/>
  <sheetViews>
    <sheetView view="pageBreakPreview" topLeftCell="B100" zoomScale="85" zoomScaleNormal="100" zoomScaleSheetLayoutView="85" workbookViewId="0">
      <selection activeCell="D74" sqref="D74"/>
    </sheetView>
  </sheetViews>
  <sheetFormatPr defaultColWidth="9.140625" defaultRowHeight="15.75"/>
  <cols>
    <col min="1" max="1" width="9.140625" style="63"/>
    <col min="2" max="3" width="10.7109375" style="65" customWidth="1"/>
    <col min="4" max="4" width="47.7109375" style="131" customWidth="1"/>
    <col min="5" max="5" width="14.7109375" style="17" customWidth="1"/>
    <col min="6" max="6" width="12.7109375" style="17" customWidth="1"/>
    <col min="7" max="7" width="15.7109375" style="17" customWidth="1"/>
    <col min="8" max="8" width="15.7109375" style="61" customWidth="1"/>
    <col min="9" max="9" width="11.5703125" style="62" bestFit="1" customWidth="1"/>
    <col min="10" max="10" width="10.140625" style="63" bestFit="1" customWidth="1"/>
    <col min="11" max="16384" width="9.140625" style="63"/>
  </cols>
  <sheetData>
    <row r="1" spans="2:10">
      <c r="B1" s="59" t="s">
        <v>52</v>
      </c>
      <c r="C1" s="60" t="str">
        <f ca="1">MID(CELL("filename",A1),FIND("]",CELL("filename",A1))+1,255)</f>
        <v>KOLESARSKA STEZA</v>
      </c>
    </row>
    <row r="3" spans="2:10">
      <c r="B3" s="64" t="s">
        <v>13</v>
      </c>
    </row>
    <row r="4" spans="2:10">
      <c r="B4" s="66" t="str">
        <f ca="1">"REKAPITULACIJA "&amp;C1</f>
        <v>REKAPITULACIJA KOLESARSKA STEZA</v>
      </c>
      <c r="C4" s="67"/>
      <c r="D4" s="67"/>
      <c r="E4" s="18"/>
      <c r="F4" s="18"/>
      <c r="G4" s="18"/>
      <c r="H4" s="25"/>
      <c r="I4" s="68"/>
    </row>
    <row r="5" spans="2:10">
      <c r="B5" s="69"/>
      <c r="C5" s="70"/>
      <c r="D5" s="71"/>
      <c r="H5" s="72"/>
      <c r="I5" s="73"/>
      <c r="J5" s="74"/>
    </row>
    <row r="6" spans="2:10">
      <c r="B6" s="75" t="s">
        <v>45</v>
      </c>
      <c r="D6" s="76" t="str">
        <f>VLOOKUP(B6,$B$20:$H$9865,2,FALSE)</f>
        <v>PREDDELA</v>
      </c>
      <c r="E6" s="77"/>
      <c r="F6" s="61"/>
      <c r="H6" s="78">
        <f>ROUND(VLOOKUP($D6&amp;" SKUPAJ:",$G$20:H$9865,2,FALSE),2)</f>
        <v>0</v>
      </c>
      <c r="I6" s="79"/>
      <c r="J6" s="80"/>
    </row>
    <row r="7" spans="2:10">
      <c r="B7" s="75"/>
      <c r="D7" s="76"/>
      <c r="E7" s="77"/>
      <c r="F7" s="61"/>
      <c r="H7" s="78"/>
      <c r="I7" s="81"/>
      <c r="J7" s="82"/>
    </row>
    <row r="8" spans="2:10">
      <c r="B8" s="75" t="s">
        <v>46</v>
      </c>
      <c r="D8" s="76" t="str">
        <f>VLOOKUP(B8,$B$20:$H$9865,2,FALSE)</f>
        <v>ZEMELJSKA DELA</v>
      </c>
      <c r="E8" s="77"/>
      <c r="F8" s="61"/>
      <c r="H8" s="78">
        <f>ROUND(VLOOKUP($D8&amp;" SKUPAJ:",$G$20:H$9865,2,FALSE),2)</f>
        <v>0</v>
      </c>
      <c r="I8" s="83"/>
      <c r="J8" s="84"/>
    </row>
    <row r="9" spans="2:10">
      <c r="B9" s="75"/>
      <c r="D9" s="76"/>
      <c r="E9" s="77"/>
      <c r="F9" s="61"/>
      <c r="H9" s="78"/>
      <c r="I9" s="68"/>
    </row>
    <row r="10" spans="2:10">
      <c r="B10" s="75" t="s">
        <v>43</v>
      </c>
      <c r="D10" s="76" t="str">
        <f>VLOOKUP(B10,$B$20:$H$9865,2,FALSE)</f>
        <v>VOZIŠČE KONSTRUKCIJE</v>
      </c>
      <c r="E10" s="77"/>
      <c r="F10" s="61"/>
      <c r="H10" s="78">
        <f>ROUND(VLOOKUP($D10&amp;" SKUPAJ:",$G$20:H$9865,2,FALSE),2)</f>
        <v>0</v>
      </c>
    </row>
    <row r="11" spans="2:10">
      <c r="B11" s="75"/>
      <c r="D11" s="76"/>
      <c r="E11" s="77"/>
      <c r="F11" s="61"/>
      <c r="H11" s="78"/>
    </row>
    <row r="12" spans="2:10">
      <c r="B12" s="75" t="s">
        <v>47</v>
      </c>
      <c r="D12" s="76" t="str">
        <f>VLOOKUP(B12,$B$20:$H$9865,2,FALSE)</f>
        <v>ODVODNJAVANJE</v>
      </c>
      <c r="E12" s="77"/>
      <c r="F12" s="61"/>
      <c r="H12" s="78">
        <f>ROUND(VLOOKUP($D12&amp;" SKUPAJ:",$G$20:H$9865,2,FALSE),2)</f>
        <v>0</v>
      </c>
    </row>
    <row r="13" spans="2:10">
      <c r="B13" s="75"/>
      <c r="D13" s="76"/>
      <c r="E13" s="77"/>
      <c r="F13" s="61"/>
      <c r="H13" s="78"/>
    </row>
    <row r="14" spans="2:10">
      <c r="B14" s="75" t="s">
        <v>50</v>
      </c>
      <c r="D14" s="76" t="str">
        <f>VLOOKUP(B14,$B$20:$H$9865,2,FALSE)</f>
        <v>PROMETNA SIGNALIZACIJA IN OPREMA</v>
      </c>
      <c r="E14" s="77"/>
      <c r="F14" s="61"/>
      <c r="H14" s="78">
        <f>ROUND(VLOOKUP($D14&amp;" SKUPAJ:",$G$20:H$9865,2,FALSE),2)</f>
        <v>0</v>
      </c>
      <c r="I14" s="83"/>
      <c r="J14" s="84"/>
    </row>
    <row r="15" spans="2:10">
      <c r="B15" s="75"/>
      <c r="D15" s="76"/>
      <c r="E15" s="77"/>
      <c r="F15" s="61"/>
      <c r="H15" s="78"/>
      <c r="I15" s="68"/>
    </row>
    <row r="16" spans="2:10">
      <c r="B16" s="75" t="s">
        <v>59</v>
      </c>
      <c r="D16" s="76" t="str">
        <f>VLOOKUP(B16,$B$20:$H$9865,2,FALSE)</f>
        <v>OSTALO</v>
      </c>
      <c r="E16" s="77"/>
      <c r="F16" s="61"/>
      <c r="H16" s="78">
        <f>ROUND(VLOOKUP($D16&amp;" SKUPAJ:",$G$20:H$9865,2,FALSE),2)</f>
        <v>0</v>
      </c>
    </row>
    <row r="17" spans="2:11" s="62" customFormat="1" ht="16.5" thickBot="1">
      <c r="B17" s="85"/>
      <c r="C17" s="86"/>
      <c r="D17" s="87"/>
      <c r="E17" s="88"/>
      <c r="F17" s="89"/>
      <c r="G17" s="19"/>
      <c r="H17" s="90"/>
    </row>
    <row r="18" spans="2:11" s="62" customFormat="1" ht="16.5" thickTop="1">
      <c r="B18" s="91"/>
      <c r="C18" s="92"/>
      <c r="D18" s="93"/>
      <c r="E18" s="20"/>
      <c r="F18" s="94"/>
      <c r="G18" s="20" t="str">
        <f ca="1">"SKUPAJ "&amp;C1&amp;" (BREZ DDV):"</f>
        <v>SKUPAJ KOLESARSKA STEZA (BREZ DDV):</v>
      </c>
      <c r="H18" s="95">
        <f>ROUND(SUM(H6:H16),2)</f>
        <v>0</v>
      </c>
    </row>
    <row r="20" spans="2:11" s="62" customFormat="1" ht="16.5" thickBot="1">
      <c r="B20" s="96" t="s">
        <v>0</v>
      </c>
      <c r="C20" s="97" t="s">
        <v>1</v>
      </c>
      <c r="D20" s="98" t="s">
        <v>2</v>
      </c>
      <c r="E20" s="21" t="s">
        <v>3</v>
      </c>
      <c r="F20" s="21" t="s">
        <v>4</v>
      </c>
      <c r="G20" s="21" t="s">
        <v>5</v>
      </c>
      <c r="H20" s="21" t="s">
        <v>6</v>
      </c>
    </row>
    <row r="22" spans="2:11">
      <c r="B22" s="125"/>
      <c r="C22" s="125"/>
      <c r="D22" s="125"/>
      <c r="E22" s="125"/>
      <c r="F22" s="125"/>
      <c r="G22" s="125"/>
      <c r="H22" s="125"/>
    </row>
    <row r="24" spans="2:11" s="62" customFormat="1">
      <c r="B24" s="99" t="s">
        <v>45</v>
      </c>
      <c r="C24" s="220" t="s">
        <v>63</v>
      </c>
      <c r="D24" s="220"/>
      <c r="E24" s="100"/>
      <c r="F24" s="101"/>
      <c r="G24" s="22"/>
      <c r="H24" s="102"/>
    </row>
    <row r="25" spans="2:11" s="62" customFormat="1">
      <c r="B25" s="103"/>
      <c r="C25" s="219"/>
      <c r="D25" s="219"/>
      <c r="E25" s="219"/>
      <c r="F25" s="219"/>
      <c r="G25" s="23"/>
      <c r="H25" s="104"/>
    </row>
    <row r="26" spans="2:11" s="62" customFormat="1" ht="31.5">
      <c r="B26" s="105">
        <f>+COUNT($B$25:B25)+1</f>
        <v>1</v>
      </c>
      <c r="C26" s="106"/>
      <c r="D26" s="107" t="s">
        <v>148</v>
      </c>
      <c r="E26" s="25" t="s">
        <v>22</v>
      </c>
      <c r="F26" s="25">
        <v>41</v>
      </c>
      <c r="G26" s="25"/>
      <c r="H26" s="104">
        <f>+ROUND($F26*G26,2)</f>
        <v>0</v>
      </c>
      <c r="K26" s="17"/>
    </row>
    <row r="27" spans="2:11" s="62" customFormat="1" ht="31.5">
      <c r="B27" s="105">
        <f>+COUNT($B$25:B26)+1</f>
        <v>2</v>
      </c>
      <c r="C27" s="106"/>
      <c r="D27" s="107" t="s">
        <v>68</v>
      </c>
      <c r="E27" s="25" t="s">
        <v>49</v>
      </c>
      <c r="F27" s="25">
        <v>1</v>
      </c>
      <c r="G27" s="25"/>
      <c r="H27" s="104">
        <f t="shared" ref="H27:H36" si="0">+ROUND($F27*G27,2)</f>
        <v>0</v>
      </c>
      <c r="K27" s="17"/>
    </row>
    <row r="28" spans="2:11" s="62" customFormat="1">
      <c r="B28" s="105">
        <f>+COUNT($B$25:B27)+1</f>
        <v>3</v>
      </c>
      <c r="C28" s="121"/>
      <c r="D28" s="122" t="s">
        <v>70</v>
      </c>
      <c r="E28" s="123" t="s">
        <v>22</v>
      </c>
      <c r="F28" s="123">
        <v>104</v>
      </c>
      <c r="G28" s="123"/>
      <c r="H28" s="104">
        <f t="shared" si="0"/>
        <v>0</v>
      </c>
      <c r="K28" s="17"/>
    </row>
    <row r="29" spans="2:11" s="62" customFormat="1">
      <c r="B29" s="105">
        <f>+COUNT($B$25:B28)+1</f>
        <v>4</v>
      </c>
      <c r="C29" s="106"/>
      <c r="D29" s="107" t="s">
        <v>149</v>
      </c>
      <c r="E29" s="25" t="s">
        <v>51</v>
      </c>
      <c r="F29" s="25">
        <v>698</v>
      </c>
      <c r="G29" s="25"/>
      <c r="H29" s="104">
        <f t="shared" si="0"/>
        <v>0</v>
      </c>
      <c r="K29" s="17"/>
    </row>
    <row r="30" spans="2:11" s="62" customFormat="1" ht="31.5">
      <c r="B30" s="105">
        <f>+COUNT($B$25:B29)+1</f>
        <v>5</v>
      </c>
      <c r="C30" s="106"/>
      <c r="D30" s="107" t="s">
        <v>291</v>
      </c>
      <c r="E30" s="25" t="s">
        <v>51</v>
      </c>
      <c r="F30" s="25">
        <v>397</v>
      </c>
      <c r="G30" s="25"/>
      <c r="H30" s="104">
        <f t="shared" si="0"/>
        <v>0</v>
      </c>
      <c r="K30" s="17"/>
    </row>
    <row r="31" spans="2:11" s="62" customFormat="1" ht="31.5">
      <c r="B31" s="105">
        <f>+COUNT($B$25:B30)+1</f>
        <v>6</v>
      </c>
      <c r="C31" s="106"/>
      <c r="D31" s="107" t="s">
        <v>72</v>
      </c>
      <c r="E31" s="25" t="s">
        <v>22</v>
      </c>
      <c r="F31" s="25">
        <v>28</v>
      </c>
      <c r="G31" s="25"/>
      <c r="H31" s="104">
        <f t="shared" si="0"/>
        <v>0</v>
      </c>
      <c r="K31" s="17"/>
    </row>
    <row r="32" spans="2:11" s="62" customFormat="1" ht="31.5">
      <c r="B32" s="105">
        <f>+COUNT($B$25:B31)+1</f>
        <v>7</v>
      </c>
      <c r="C32" s="106"/>
      <c r="D32" s="107" t="s">
        <v>73</v>
      </c>
      <c r="E32" s="25" t="s">
        <v>22</v>
      </c>
      <c r="F32" s="25">
        <v>41</v>
      </c>
      <c r="G32" s="25"/>
      <c r="H32" s="104">
        <f t="shared" si="0"/>
        <v>0</v>
      </c>
      <c r="K32" s="17"/>
    </row>
    <row r="33" spans="2:11" s="62" customFormat="1" ht="31.5">
      <c r="B33" s="105">
        <f>+COUNT($B$25:B32)+1</f>
        <v>8</v>
      </c>
      <c r="C33" s="106"/>
      <c r="D33" s="107" t="s">
        <v>292</v>
      </c>
      <c r="E33" s="25" t="s">
        <v>23</v>
      </c>
      <c r="F33" s="25">
        <v>3110</v>
      </c>
      <c r="G33" s="25"/>
      <c r="H33" s="104">
        <f t="shared" si="0"/>
        <v>0</v>
      </c>
      <c r="K33" s="17"/>
    </row>
    <row r="34" spans="2:11" s="62" customFormat="1" ht="31.5">
      <c r="B34" s="105">
        <f>+COUNT($B$25:B33)+1</f>
        <v>9</v>
      </c>
      <c r="C34" s="106"/>
      <c r="D34" s="107" t="s">
        <v>295</v>
      </c>
      <c r="E34" s="25" t="s">
        <v>23</v>
      </c>
      <c r="F34" s="25">
        <v>3</v>
      </c>
      <c r="G34" s="25"/>
      <c r="H34" s="104">
        <f t="shared" si="0"/>
        <v>0</v>
      </c>
      <c r="K34" s="17"/>
    </row>
    <row r="35" spans="2:11" s="62" customFormat="1" ht="31.5">
      <c r="B35" s="105">
        <f>+COUNT($B$25:B34)+1</f>
        <v>10</v>
      </c>
      <c r="C35" s="106"/>
      <c r="D35" s="107" t="s">
        <v>150</v>
      </c>
      <c r="E35" s="25" t="s">
        <v>51</v>
      </c>
      <c r="F35" s="25">
        <v>3</v>
      </c>
      <c r="G35" s="25"/>
      <c r="H35" s="104">
        <f t="shared" si="0"/>
        <v>0</v>
      </c>
      <c r="K35" s="17"/>
    </row>
    <row r="36" spans="2:11" s="62" customFormat="1" ht="31.5">
      <c r="B36" s="105">
        <f>+COUNT($B$25:B35)+1</f>
        <v>11</v>
      </c>
      <c r="C36" s="106"/>
      <c r="D36" s="107" t="s">
        <v>293</v>
      </c>
      <c r="E36" s="25" t="s">
        <v>23</v>
      </c>
      <c r="F36" s="25">
        <v>503</v>
      </c>
      <c r="G36" s="25"/>
      <c r="H36" s="104">
        <f t="shared" si="0"/>
        <v>0</v>
      </c>
      <c r="K36" s="17"/>
    </row>
    <row r="37" spans="2:11" s="62" customFormat="1" ht="15.75" customHeight="1">
      <c r="B37" s="108"/>
      <c r="C37" s="109"/>
      <c r="D37" s="110"/>
      <c r="E37" s="111"/>
      <c r="F37" s="112"/>
      <c r="G37" s="113"/>
      <c r="H37" s="113"/>
    </row>
    <row r="38" spans="2:11" s="62" customFormat="1" ht="16.5" thickBot="1">
      <c r="B38" s="114"/>
      <c r="C38" s="115"/>
      <c r="D38" s="115"/>
      <c r="E38" s="116"/>
      <c r="F38" s="116"/>
      <c r="G38" s="24" t="str">
        <f>C24&amp;" SKUPAJ:"</f>
        <v>PREDDELA SKUPAJ:</v>
      </c>
      <c r="H38" s="117">
        <f>ROUND(SUM(H$26:H$36),2)</f>
        <v>0</v>
      </c>
    </row>
    <row r="39" spans="2:11" s="62" customFormat="1">
      <c r="B39" s="108"/>
      <c r="C39" s="109"/>
      <c r="D39" s="110"/>
      <c r="E39" s="111"/>
      <c r="F39" s="112"/>
      <c r="G39" s="113"/>
      <c r="H39" s="113"/>
    </row>
    <row r="40" spans="2:11" s="62" customFormat="1">
      <c r="B40" s="99" t="s">
        <v>46</v>
      </c>
      <c r="C40" s="220" t="s">
        <v>80</v>
      </c>
      <c r="D40" s="220"/>
      <c r="E40" s="100"/>
      <c r="F40" s="101"/>
      <c r="G40" s="22"/>
      <c r="H40" s="102"/>
    </row>
    <row r="41" spans="2:11" s="62" customFormat="1">
      <c r="B41" s="103"/>
      <c r="C41" s="219"/>
      <c r="D41" s="219"/>
      <c r="E41" s="219"/>
      <c r="F41" s="219"/>
      <c r="G41" s="23"/>
      <c r="H41" s="104"/>
    </row>
    <row r="42" spans="2:11" s="62" customFormat="1" ht="31.5">
      <c r="B42" s="105">
        <f>+COUNT($B$41:B41)+1</f>
        <v>1</v>
      </c>
      <c r="C42" s="106"/>
      <c r="D42" s="107" t="s">
        <v>81</v>
      </c>
      <c r="E42" s="25" t="s">
        <v>24</v>
      </c>
      <c r="F42" s="25">
        <v>2501</v>
      </c>
      <c r="G42" s="25"/>
      <c r="H42" s="104">
        <f t="shared" ref="H42:H55" si="1">+ROUND($F42*G42,2)</f>
        <v>0</v>
      </c>
    </row>
    <row r="43" spans="2:11" s="62" customFormat="1" ht="31.5">
      <c r="B43" s="105">
        <f>+COUNT($B$41:B42)+1</f>
        <v>2</v>
      </c>
      <c r="C43" s="106"/>
      <c r="D43" s="107" t="s">
        <v>82</v>
      </c>
      <c r="E43" s="25" t="s">
        <v>24</v>
      </c>
      <c r="F43" s="25">
        <v>1889</v>
      </c>
      <c r="G43" s="25"/>
      <c r="H43" s="104">
        <f t="shared" si="1"/>
        <v>0</v>
      </c>
    </row>
    <row r="44" spans="2:11" s="62" customFormat="1" ht="47.25">
      <c r="B44" s="105">
        <f>+COUNT($B$41:B43)+1</f>
        <v>3</v>
      </c>
      <c r="C44" s="106"/>
      <c r="D44" s="130" t="s">
        <v>83</v>
      </c>
      <c r="E44" s="25" t="s">
        <v>24</v>
      </c>
      <c r="F44" s="25">
        <v>1057</v>
      </c>
      <c r="G44" s="25"/>
      <c r="H44" s="104">
        <f t="shared" si="1"/>
        <v>0</v>
      </c>
    </row>
    <row r="45" spans="2:11" s="62" customFormat="1" ht="31.5">
      <c r="B45" s="105">
        <f>+COUNT($B$41:B44)+1</f>
        <v>4</v>
      </c>
      <c r="C45" s="106"/>
      <c r="D45" s="107" t="s">
        <v>85</v>
      </c>
      <c r="E45" s="25" t="s">
        <v>24</v>
      </c>
      <c r="F45" s="25">
        <v>2</v>
      </c>
      <c r="G45" s="25"/>
      <c r="H45" s="104">
        <f t="shared" si="1"/>
        <v>0</v>
      </c>
    </row>
    <row r="46" spans="2:11" s="62" customFormat="1" ht="31.5">
      <c r="B46" s="105">
        <f>+COUNT($B$41:B45)+1</f>
        <v>5</v>
      </c>
      <c r="C46" s="106"/>
      <c r="D46" s="107" t="s">
        <v>86</v>
      </c>
      <c r="E46" s="25" t="s">
        <v>23</v>
      </c>
      <c r="F46" s="25">
        <v>449</v>
      </c>
      <c r="G46" s="25"/>
      <c r="H46" s="104">
        <f t="shared" si="1"/>
        <v>0</v>
      </c>
    </row>
    <row r="47" spans="2:11" s="62" customFormat="1" ht="31.5">
      <c r="B47" s="105">
        <f>+COUNT($B$41:B46)+1</f>
        <v>6</v>
      </c>
      <c r="C47" s="106"/>
      <c r="D47" s="107" t="s">
        <v>151</v>
      </c>
      <c r="E47" s="25" t="s">
        <v>24</v>
      </c>
      <c r="F47" s="25">
        <v>2382</v>
      </c>
      <c r="G47" s="25"/>
      <c r="H47" s="104">
        <f t="shared" si="1"/>
        <v>0</v>
      </c>
    </row>
    <row r="48" spans="2:11" s="62" customFormat="1" ht="31.5">
      <c r="B48" s="105">
        <f>+COUNT($B$41:B47)+1</f>
        <v>7</v>
      </c>
      <c r="C48" s="106"/>
      <c r="D48" s="130" t="s">
        <v>90</v>
      </c>
      <c r="E48" s="25" t="s">
        <v>24</v>
      </c>
      <c r="F48" s="25">
        <v>1722</v>
      </c>
      <c r="G48" s="25"/>
      <c r="H48" s="104">
        <f t="shared" si="1"/>
        <v>0</v>
      </c>
    </row>
    <row r="49" spans="2:10" s="62" customFormat="1" ht="31.5">
      <c r="B49" s="105">
        <f>+COUNT($B$41:B48)+1</f>
        <v>8</v>
      </c>
      <c r="C49" s="106"/>
      <c r="D49" s="130" t="s">
        <v>91</v>
      </c>
      <c r="E49" s="25" t="s">
        <v>23</v>
      </c>
      <c r="F49" s="25">
        <v>8375</v>
      </c>
      <c r="G49" s="25"/>
      <c r="H49" s="104">
        <f t="shared" si="1"/>
        <v>0</v>
      </c>
    </row>
    <row r="50" spans="2:10" s="62" customFormat="1" ht="31.5">
      <c r="B50" s="105">
        <f>+COUNT($B$41:B49)+1</f>
        <v>9</v>
      </c>
      <c r="C50" s="106"/>
      <c r="D50" s="130" t="s">
        <v>92</v>
      </c>
      <c r="E50" s="25" t="s">
        <v>23</v>
      </c>
      <c r="F50" s="25">
        <v>8794</v>
      </c>
      <c r="G50" s="25"/>
      <c r="H50" s="104">
        <f t="shared" si="1"/>
        <v>0</v>
      </c>
    </row>
    <row r="51" spans="2:10" s="62" customFormat="1" ht="31.5">
      <c r="B51" s="105">
        <f>+COUNT($B$41:B50)+1</f>
        <v>10</v>
      </c>
      <c r="C51" s="106"/>
      <c r="D51" s="130" t="s">
        <v>94</v>
      </c>
      <c r="E51" s="25" t="s">
        <v>23</v>
      </c>
      <c r="F51" s="25">
        <v>4694</v>
      </c>
      <c r="G51" s="25"/>
      <c r="H51" s="104">
        <f t="shared" si="1"/>
        <v>0</v>
      </c>
    </row>
    <row r="52" spans="2:10" s="62" customFormat="1">
      <c r="B52" s="105">
        <f>+COUNT($B$41:B51)+1</f>
        <v>11</v>
      </c>
      <c r="C52" s="106"/>
      <c r="D52" s="130" t="s">
        <v>95</v>
      </c>
      <c r="E52" s="25" t="s">
        <v>23</v>
      </c>
      <c r="F52" s="25">
        <v>4694</v>
      </c>
      <c r="G52" s="25"/>
      <c r="H52" s="104">
        <f t="shared" si="1"/>
        <v>0</v>
      </c>
    </row>
    <row r="53" spans="2:10" s="62" customFormat="1" ht="31.5">
      <c r="B53" s="105">
        <f>+COUNT($B$41:B52)+1</f>
        <v>12</v>
      </c>
      <c r="C53" s="106"/>
      <c r="D53" s="130" t="s">
        <v>152</v>
      </c>
      <c r="E53" s="25" t="s">
        <v>24</v>
      </c>
      <c r="F53" s="25">
        <v>2869</v>
      </c>
      <c r="G53" s="25"/>
      <c r="H53" s="104">
        <f t="shared" si="1"/>
        <v>0</v>
      </c>
    </row>
    <row r="54" spans="2:10" s="62" customFormat="1" ht="31.5">
      <c r="B54" s="105">
        <f>+COUNT($B$41:B53)+1</f>
        <v>13</v>
      </c>
      <c r="C54" s="106"/>
      <c r="D54" s="130" t="s">
        <v>294</v>
      </c>
      <c r="E54" s="25" t="s">
        <v>24</v>
      </c>
      <c r="F54" s="25">
        <v>2869</v>
      </c>
      <c r="G54" s="25"/>
      <c r="H54" s="104">
        <f t="shared" si="1"/>
        <v>0</v>
      </c>
    </row>
    <row r="55" spans="2:10" s="62" customFormat="1" ht="141.75">
      <c r="B55" s="105">
        <f>+COUNT($B$41:B54)+1</f>
        <v>14</v>
      </c>
      <c r="C55" s="106"/>
      <c r="D55" s="130" t="s">
        <v>97</v>
      </c>
      <c r="E55" s="25" t="s">
        <v>22</v>
      </c>
      <c r="F55" s="25">
        <v>227</v>
      </c>
      <c r="G55" s="25"/>
      <c r="H55" s="104">
        <f t="shared" si="1"/>
        <v>0</v>
      </c>
    </row>
    <row r="56" spans="2:10" s="62" customFormat="1" ht="15.75" customHeight="1">
      <c r="B56" s="108"/>
      <c r="C56" s="109"/>
      <c r="D56" s="110"/>
      <c r="E56" s="111"/>
      <c r="F56" s="112"/>
      <c r="G56" s="113"/>
      <c r="H56" s="113"/>
    </row>
    <row r="57" spans="2:10" s="62" customFormat="1" ht="16.5" thickBot="1">
      <c r="B57" s="114"/>
      <c r="C57" s="115"/>
      <c r="D57" s="115"/>
      <c r="E57" s="116"/>
      <c r="F57" s="116"/>
      <c r="G57" s="24" t="str">
        <f>C40&amp;" SKUPAJ:"</f>
        <v>ZEMELJSKA DELA SKUPAJ:</v>
      </c>
      <c r="H57" s="117">
        <f>ROUND(SUM(H$42:H$55),2)</f>
        <v>0</v>
      </c>
    </row>
    <row r="58" spans="2:10" s="62" customFormat="1">
      <c r="B58" s="118"/>
      <c r="C58" s="109"/>
      <c r="D58" s="119"/>
      <c r="E58" s="120"/>
      <c r="F58" s="112"/>
      <c r="G58" s="113"/>
      <c r="H58" s="113"/>
      <c r="J58" s="63"/>
    </row>
    <row r="59" spans="2:10" s="62" customFormat="1">
      <c r="B59" s="99" t="s">
        <v>43</v>
      </c>
      <c r="C59" s="220" t="s">
        <v>62</v>
      </c>
      <c r="D59" s="220"/>
      <c r="E59" s="100"/>
      <c r="F59" s="101"/>
      <c r="G59" s="22"/>
      <c r="H59" s="102"/>
      <c r="J59" s="63"/>
    </row>
    <row r="60" spans="2:10" s="62" customFormat="1">
      <c r="B60" s="103"/>
      <c r="C60" s="219"/>
      <c r="D60" s="219"/>
      <c r="E60" s="219"/>
      <c r="F60" s="219"/>
      <c r="G60" s="23"/>
      <c r="H60" s="104"/>
    </row>
    <row r="61" spans="2:10" s="62" customFormat="1" ht="47.25">
      <c r="B61" s="105">
        <f>+COUNT($B$60:B60)+1</f>
        <v>1</v>
      </c>
      <c r="C61" s="106"/>
      <c r="D61" s="107" t="s">
        <v>99</v>
      </c>
      <c r="E61" s="25" t="s">
        <v>24</v>
      </c>
      <c r="F61" s="25">
        <v>1450</v>
      </c>
      <c r="G61" s="25"/>
      <c r="H61" s="104">
        <f t="shared" ref="H61:H66" si="2">+ROUND($F61*G61,2)</f>
        <v>0</v>
      </c>
      <c r="J61" s="63"/>
    </row>
    <row r="62" spans="2:10" s="62" customFormat="1" ht="31.5">
      <c r="B62" s="105">
        <f>+COUNT($B$60:B61)+1</f>
        <v>2</v>
      </c>
      <c r="C62" s="106"/>
      <c r="D62" s="107" t="s">
        <v>153</v>
      </c>
      <c r="E62" s="25" t="s">
        <v>23</v>
      </c>
      <c r="F62" s="25">
        <v>6892</v>
      </c>
      <c r="G62" s="25"/>
      <c r="H62" s="104">
        <f t="shared" si="2"/>
        <v>0</v>
      </c>
      <c r="J62" s="63"/>
    </row>
    <row r="63" spans="2:10" s="62" customFormat="1" ht="63">
      <c r="B63" s="105">
        <f>+COUNT($B$60:B62)+1</f>
        <v>3</v>
      </c>
      <c r="C63" s="106"/>
      <c r="D63" s="107" t="s">
        <v>154</v>
      </c>
      <c r="E63" s="25" t="s">
        <v>51</v>
      </c>
      <c r="F63" s="25">
        <v>4803</v>
      </c>
      <c r="G63" s="25"/>
      <c r="H63" s="104">
        <f t="shared" si="2"/>
        <v>0</v>
      </c>
      <c r="J63" s="63"/>
    </row>
    <row r="64" spans="2:10" s="62" customFormat="1" ht="31.5">
      <c r="B64" s="105">
        <f>+COUNT($B$60:B63)+1</f>
        <v>4</v>
      </c>
      <c r="C64" s="106"/>
      <c r="D64" s="107" t="s">
        <v>155</v>
      </c>
      <c r="E64" s="25" t="s">
        <v>23</v>
      </c>
      <c r="F64" s="25">
        <v>1040</v>
      </c>
      <c r="G64" s="25"/>
      <c r="H64" s="104">
        <f t="shared" si="2"/>
        <v>0</v>
      </c>
      <c r="J64" s="63"/>
    </row>
    <row r="65" spans="2:10" s="62" customFormat="1" ht="78.75">
      <c r="B65" s="105">
        <f>+COUNT($B$60:B64)+1</f>
        <v>5</v>
      </c>
      <c r="C65" s="106"/>
      <c r="D65" s="107" t="s">
        <v>156</v>
      </c>
      <c r="E65" s="25" t="s">
        <v>23</v>
      </c>
      <c r="F65" s="25">
        <v>1</v>
      </c>
      <c r="G65" s="25"/>
      <c r="H65" s="104">
        <f t="shared" si="2"/>
        <v>0</v>
      </c>
      <c r="J65" s="63"/>
    </row>
    <row r="66" spans="2:10" s="62" customFormat="1" ht="78.75">
      <c r="B66" s="105">
        <f>+COUNT($B$60:B65)+1</f>
        <v>6</v>
      </c>
      <c r="C66" s="106"/>
      <c r="D66" s="107" t="s">
        <v>157</v>
      </c>
      <c r="E66" s="25" t="s">
        <v>23</v>
      </c>
      <c r="F66" s="25">
        <v>35</v>
      </c>
      <c r="G66" s="25"/>
      <c r="H66" s="104">
        <f t="shared" si="2"/>
        <v>0</v>
      </c>
      <c r="J66" s="63"/>
    </row>
    <row r="67" spans="2:10" s="62" customFormat="1" ht="15.75" customHeight="1">
      <c r="B67" s="108"/>
      <c r="C67" s="109"/>
      <c r="D67" s="110"/>
      <c r="E67" s="111"/>
      <c r="F67" s="112"/>
      <c r="G67" s="113"/>
      <c r="H67" s="113"/>
    </row>
    <row r="68" spans="2:10" s="62" customFormat="1" ht="16.5" thickBot="1">
      <c r="B68" s="114"/>
      <c r="C68" s="115"/>
      <c r="D68" s="115"/>
      <c r="E68" s="116"/>
      <c r="F68" s="116"/>
      <c r="G68" s="24" t="str">
        <f>C59&amp;" SKUPAJ:"</f>
        <v>VOZIŠČE KONSTRUKCIJE SKUPAJ:</v>
      </c>
      <c r="H68" s="117">
        <f>ROUND(SUM(H$61:H$66),2)</f>
        <v>0</v>
      </c>
    </row>
    <row r="69" spans="2:10" s="62" customFormat="1">
      <c r="B69" s="118"/>
      <c r="C69" s="109"/>
      <c r="D69" s="119"/>
      <c r="E69" s="120"/>
      <c r="F69" s="112"/>
      <c r="G69" s="113"/>
      <c r="H69" s="113"/>
      <c r="J69" s="63"/>
    </row>
    <row r="70" spans="2:10" s="62" customFormat="1">
      <c r="B70" s="99" t="s">
        <v>47</v>
      </c>
      <c r="C70" s="220" t="s">
        <v>7</v>
      </c>
      <c r="D70" s="220"/>
      <c r="E70" s="100"/>
      <c r="F70" s="101"/>
      <c r="G70" s="22"/>
      <c r="H70" s="102"/>
      <c r="J70" s="63"/>
    </row>
    <row r="71" spans="2:10" s="62" customFormat="1">
      <c r="B71" s="103"/>
      <c r="C71" s="219"/>
      <c r="D71" s="219"/>
      <c r="E71" s="219"/>
      <c r="F71" s="219"/>
      <c r="G71" s="23"/>
      <c r="H71" s="104"/>
    </row>
    <row r="72" spans="2:10" s="62" customFormat="1" ht="63">
      <c r="B72" s="105">
        <f>+COUNT($B71:B$71)+1</f>
        <v>1</v>
      </c>
      <c r="C72" s="106"/>
      <c r="D72" s="107" t="s">
        <v>104</v>
      </c>
      <c r="E72" s="25" t="s">
        <v>51</v>
      </c>
      <c r="F72" s="25">
        <v>12</v>
      </c>
      <c r="G72" s="25"/>
      <c r="H72" s="104">
        <f t="shared" ref="H72:H81" si="3">+ROUND($F72*G72,2)</f>
        <v>0</v>
      </c>
      <c r="J72" s="63"/>
    </row>
    <row r="73" spans="2:10" s="62" customFormat="1" ht="47.25">
      <c r="B73" s="105">
        <f>+COUNT($B$71:B72)+1</f>
        <v>2</v>
      </c>
      <c r="C73" s="106"/>
      <c r="D73" s="107" t="s">
        <v>158</v>
      </c>
      <c r="E73" s="25" t="s">
        <v>51</v>
      </c>
      <c r="F73" s="25">
        <v>450</v>
      </c>
      <c r="G73" s="25"/>
      <c r="H73" s="104">
        <f t="shared" si="3"/>
        <v>0</v>
      </c>
      <c r="J73" s="63"/>
    </row>
    <row r="74" spans="2:10" s="62" customFormat="1" ht="47.25">
      <c r="B74" s="105">
        <f>+COUNT($B$71:B73)+1</f>
        <v>3</v>
      </c>
      <c r="C74" s="106"/>
      <c r="D74" s="107" t="s">
        <v>116</v>
      </c>
      <c r="E74" s="25" t="s">
        <v>51</v>
      </c>
      <c r="F74" s="25">
        <v>9</v>
      </c>
      <c r="G74" s="25"/>
      <c r="H74" s="104">
        <f t="shared" si="3"/>
        <v>0</v>
      </c>
      <c r="J74" s="63"/>
    </row>
    <row r="75" spans="2:10" s="62" customFormat="1" ht="47.25">
      <c r="B75" s="105">
        <f>+COUNT($B$71:B74)+1</f>
        <v>4</v>
      </c>
      <c r="C75" s="106"/>
      <c r="D75" s="107" t="s">
        <v>117</v>
      </c>
      <c r="E75" s="25" t="s">
        <v>51</v>
      </c>
      <c r="F75" s="25">
        <v>8</v>
      </c>
      <c r="G75" s="25"/>
      <c r="H75" s="104">
        <f t="shared" si="3"/>
        <v>0</v>
      </c>
      <c r="J75" s="63"/>
    </row>
    <row r="76" spans="2:10" s="62" customFormat="1" ht="47.25">
      <c r="B76" s="105">
        <f>+COUNT($B$71:B75)+1</f>
        <v>5</v>
      </c>
      <c r="C76" s="106"/>
      <c r="D76" s="107" t="s">
        <v>159</v>
      </c>
      <c r="E76" s="25" t="s">
        <v>51</v>
      </c>
      <c r="F76" s="25">
        <v>9</v>
      </c>
      <c r="G76" s="25"/>
      <c r="H76" s="104">
        <f t="shared" si="3"/>
        <v>0</v>
      </c>
      <c r="J76" s="63"/>
    </row>
    <row r="77" spans="2:10" s="62" customFormat="1" ht="31.5">
      <c r="B77" s="105">
        <f>+COUNT($B$71:B76)+1</f>
        <v>6</v>
      </c>
      <c r="C77" s="106"/>
      <c r="D77" s="107" t="s">
        <v>118</v>
      </c>
      <c r="E77" s="25" t="s">
        <v>22</v>
      </c>
      <c r="F77" s="25">
        <v>2</v>
      </c>
      <c r="G77" s="25"/>
      <c r="H77" s="104">
        <f t="shared" si="3"/>
        <v>0</v>
      </c>
      <c r="J77" s="63"/>
    </row>
    <row r="78" spans="2:10" s="62" customFormat="1" ht="31.5">
      <c r="B78" s="105">
        <f>+COUNT($B$71:B77)+1</f>
        <v>7</v>
      </c>
      <c r="C78" s="106"/>
      <c r="D78" s="107" t="s">
        <v>119</v>
      </c>
      <c r="E78" s="25" t="s">
        <v>22</v>
      </c>
      <c r="F78" s="25">
        <v>1</v>
      </c>
      <c r="G78" s="25"/>
      <c r="H78" s="104">
        <f t="shared" si="3"/>
        <v>0</v>
      </c>
      <c r="J78" s="63"/>
    </row>
    <row r="79" spans="2:10" s="62" customFormat="1" ht="31.5">
      <c r="B79" s="105">
        <f>+COUNT($B$71:B78)+1</f>
        <v>8</v>
      </c>
      <c r="C79" s="106"/>
      <c r="D79" s="107" t="s">
        <v>160</v>
      </c>
      <c r="E79" s="25" t="s">
        <v>22</v>
      </c>
      <c r="F79" s="25">
        <v>2</v>
      </c>
      <c r="G79" s="25"/>
      <c r="H79" s="104">
        <f t="shared" si="3"/>
        <v>0</v>
      </c>
      <c r="J79" s="63"/>
    </row>
    <row r="80" spans="2:10" s="62" customFormat="1" ht="47.25">
      <c r="B80" s="105">
        <f>+COUNT($B$71:B79)+1</f>
        <v>9</v>
      </c>
      <c r="C80" s="106"/>
      <c r="D80" s="107" t="s">
        <v>120</v>
      </c>
      <c r="E80" s="25" t="s">
        <v>22</v>
      </c>
      <c r="F80" s="25">
        <v>15</v>
      </c>
      <c r="G80" s="25"/>
      <c r="H80" s="104">
        <f t="shared" si="3"/>
        <v>0</v>
      </c>
      <c r="J80" s="63"/>
    </row>
    <row r="81" spans="2:10" s="62" customFormat="1" ht="63">
      <c r="B81" s="105">
        <f>+COUNT($B$71:B80)+1</f>
        <v>10</v>
      </c>
      <c r="C81" s="106"/>
      <c r="D81" s="107" t="s">
        <v>161</v>
      </c>
      <c r="E81" s="25" t="s">
        <v>22</v>
      </c>
      <c r="F81" s="25">
        <v>11</v>
      </c>
      <c r="G81" s="25"/>
      <c r="H81" s="104">
        <f t="shared" si="3"/>
        <v>0</v>
      </c>
      <c r="J81" s="63"/>
    </row>
    <row r="82" spans="2:10" s="62" customFormat="1" ht="15.75" customHeight="1">
      <c r="B82" s="108"/>
      <c r="C82" s="109"/>
      <c r="D82" s="110"/>
      <c r="E82" s="111"/>
      <c r="F82" s="112"/>
      <c r="G82" s="113"/>
      <c r="H82" s="113"/>
    </row>
    <row r="83" spans="2:10" s="62" customFormat="1" ht="16.5" thickBot="1">
      <c r="B83" s="114"/>
      <c r="C83" s="115"/>
      <c r="D83" s="115"/>
      <c r="E83" s="116"/>
      <c r="F83" s="116"/>
      <c r="G83" s="24" t="str">
        <f>C70&amp;" SKUPAJ:"</f>
        <v>ODVODNJAVANJE SKUPAJ:</v>
      </c>
      <c r="H83" s="117">
        <f>ROUND(SUM(H$72:H$81),2)</f>
        <v>0</v>
      </c>
    </row>
    <row r="85" spans="2:10" s="62" customFormat="1">
      <c r="B85" s="99" t="s">
        <v>50</v>
      </c>
      <c r="C85" s="220" t="s">
        <v>123</v>
      </c>
      <c r="D85" s="220"/>
      <c r="E85" s="100"/>
      <c r="F85" s="101"/>
      <c r="G85" s="22"/>
      <c r="H85" s="102"/>
      <c r="J85" s="63"/>
    </row>
    <row r="86" spans="2:10" s="62" customFormat="1">
      <c r="B86" s="103"/>
      <c r="C86" s="219"/>
      <c r="D86" s="219"/>
      <c r="E86" s="219"/>
      <c r="F86" s="219"/>
      <c r="G86" s="23"/>
      <c r="H86" s="104"/>
    </row>
    <row r="87" spans="2:10" s="62" customFormat="1" ht="31.5">
      <c r="B87" s="105">
        <f>+COUNT($B$86:B86)+1</f>
        <v>1</v>
      </c>
      <c r="C87" s="106"/>
      <c r="D87" s="107" t="s">
        <v>124</v>
      </c>
      <c r="E87" s="25" t="s">
        <v>22</v>
      </c>
      <c r="F87" s="25">
        <v>24</v>
      </c>
      <c r="G87" s="25"/>
      <c r="H87" s="104">
        <f t="shared" ref="H87:H98" si="4">+ROUND($F87*G87,2)</f>
        <v>0</v>
      </c>
      <c r="J87" s="63"/>
    </row>
    <row r="88" spans="2:10" s="62" customFormat="1" ht="47.25">
      <c r="B88" s="105">
        <f>+COUNT($B$86:B87)+1</f>
        <v>2</v>
      </c>
      <c r="C88" s="106"/>
      <c r="D88" s="107" t="s">
        <v>126</v>
      </c>
      <c r="E88" s="25" t="s">
        <v>22</v>
      </c>
      <c r="F88" s="25">
        <v>23</v>
      </c>
      <c r="G88" s="25"/>
      <c r="H88" s="104">
        <f t="shared" si="4"/>
        <v>0</v>
      </c>
      <c r="J88" s="63"/>
    </row>
    <row r="89" spans="2:10" s="62" customFormat="1" ht="47.25">
      <c r="B89" s="105">
        <f>+COUNT($B$86:B88)+1</f>
        <v>3</v>
      </c>
      <c r="C89" s="106"/>
      <c r="D89" s="107" t="s">
        <v>127</v>
      </c>
      <c r="E89" s="25" t="s">
        <v>22</v>
      </c>
      <c r="F89" s="25">
        <v>1</v>
      </c>
      <c r="G89" s="25"/>
      <c r="H89" s="104">
        <f t="shared" si="4"/>
        <v>0</v>
      </c>
      <c r="J89" s="63"/>
    </row>
    <row r="90" spans="2:10" s="62" customFormat="1" ht="47.25">
      <c r="B90" s="105">
        <f>+COUNT($B$86:B89)+1</f>
        <v>4</v>
      </c>
      <c r="C90" s="106"/>
      <c r="D90" s="107" t="s">
        <v>162</v>
      </c>
      <c r="E90" s="25" t="s">
        <v>22</v>
      </c>
      <c r="F90" s="25">
        <v>23</v>
      </c>
      <c r="G90" s="25"/>
      <c r="H90" s="104">
        <f t="shared" si="4"/>
        <v>0</v>
      </c>
      <c r="J90" s="63"/>
    </row>
    <row r="91" spans="2:10" s="62" customFormat="1" ht="47.25">
      <c r="B91" s="105">
        <f>+COUNT($B$86:B90)+1</f>
        <v>5</v>
      </c>
      <c r="C91" s="106"/>
      <c r="D91" s="107" t="s">
        <v>163</v>
      </c>
      <c r="E91" s="25" t="s">
        <v>22</v>
      </c>
      <c r="F91" s="25">
        <v>22</v>
      </c>
      <c r="G91" s="25"/>
      <c r="H91" s="104">
        <f t="shared" si="4"/>
        <v>0</v>
      </c>
      <c r="J91" s="63"/>
    </row>
    <row r="92" spans="2:10" s="62" customFormat="1" ht="47.25">
      <c r="B92" s="105">
        <f>+COUNT($B$86:B91)+1</f>
        <v>6</v>
      </c>
      <c r="C92" s="106"/>
      <c r="D92" s="107" t="s">
        <v>164</v>
      </c>
      <c r="E92" s="25" t="s">
        <v>22</v>
      </c>
      <c r="F92" s="25">
        <v>1</v>
      </c>
      <c r="G92" s="25"/>
      <c r="H92" s="104">
        <f t="shared" si="4"/>
        <v>0</v>
      </c>
      <c r="J92" s="63"/>
    </row>
    <row r="93" spans="2:10" s="62" customFormat="1" ht="63">
      <c r="B93" s="105">
        <f>+COUNT($B$86:B92)+1</f>
        <v>7</v>
      </c>
      <c r="C93" s="106"/>
      <c r="D93" s="107" t="s">
        <v>165</v>
      </c>
      <c r="E93" s="25" t="s">
        <v>51</v>
      </c>
      <c r="F93" s="25">
        <v>1046</v>
      </c>
      <c r="G93" s="25"/>
      <c r="H93" s="104">
        <f t="shared" si="4"/>
        <v>0</v>
      </c>
      <c r="J93" s="63"/>
    </row>
    <row r="94" spans="2:10" s="62" customFormat="1" ht="78.75">
      <c r="B94" s="105">
        <f>+COUNT($B$86:B93)+1</f>
        <v>8</v>
      </c>
      <c r="C94" s="106"/>
      <c r="D94" s="107" t="s">
        <v>166</v>
      </c>
      <c r="E94" s="25" t="s">
        <v>23</v>
      </c>
      <c r="F94" s="25">
        <v>77</v>
      </c>
      <c r="G94" s="25"/>
      <c r="H94" s="104">
        <f t="shared" si="4"/>
        <v>0</v>
      </c>
      <c r="J94" s="63"/>
    </row>
    <row r="95" spans="2:10" s="62" customFormat="1" ht="78.75">
      <c r="B95" s="105">
        <f>+COUNT($B$86:B94)+1</f>
        <v>9</v>
      </c>
      <c r="C95" s="106"/>
      <c r="D95" s="107" t="s">
        <v>167</v>
      </c>
      <c r="E95" s="25" t="s">
        <v>23</v>
      </c>
      <c r="F95" s="25">
        <v>11</v>
      </c>
      <c r="G95" s="25"/>
      <c r="H95" s="104">
        <f t="shared" si="4"/>
        <v>0</v>
      </c>
      <c r="J95" s="63"/>
    </row>
    <row r="96" spans="2:10" s="62" customFormat="1" ht="63">
      <c r="B96" s="105">
        <f>+COUNT($B$86:B95)+1</f>
        <v>10</v>
      </c>
      <c r="C96" s="106"/>
      <c r="D96" s="107" t="s">
        <v>140</v>
      </c>
      <c r="E96" s="25" t="s">
        <v>51</v>
      </c>
      <c r="F96" s="25">
        <v>3</v>
      </c>
      <c r="G96" s="25"/>
      <c r="H96" s="104">
        <f t="shared" si="4"/>
        <v>0</v>
      </c>
      <c r="J96" s="63"/>
    </row>
    <row r="97" spans="2:10" s="62" customFormat="1" ht="31.5">
      <c r="B97" s="105">
        <f>+COUNT($B$86:B96)+1</f>
        <v>11</v>
      </c>
      <c r="C97" s="106"/>
      <c r="D97" s="107" t="s">
        <v>168</v>
      </c>
      <c r="E97" s="25" t="s">
        <v>51</v>
      </c>
      <c r="F97" s="25">
        <v>1028</v>
      </c>
      <c r="G97" s="25"/>
      <c r="H97" s="104">
        <f t="shared" si="4"/>
        <v>0</v>
      </c>
      <c r="J97" s="63"/>
    </row>
    <row r="98" spans="2:10" s="62" customFormat="1" ht="63">
      <c r="B98" s="105">
        <f>+COUNT($B$86:B97)+1</f>
        <v>12</v>
      </c>
      <c r="C98" s="106"/>
      <c r="D98" s="204" t="s">
        <v>280</v>
      </c>
      <c r="E98" s="25" t="s">
        <v>22</v>
      </c>
      <c r="F98" s="25">
        <v>2</v>
      </c>
      <c r="G98" s="25"/>
      <c r="H98" s="104">
        <f t="shared" si="4"/>
        <v>0</v>
      </c>
      <c r="J98" s="63"/>
    </row>
    <row r="99" spans="2:10" s="62" customFormat="1" ht="15.75" customHeight="1">
      <c r="B99" s="108"/>
      <c r="C99" s="109"/>
      <c r="D99" s="110"/>
      <c r="E99" s="111"/>
      <c r="F99" s="112"/>
      <c r="G99" s="113"/>
      <c r="H99" s="113"/>
    </row>
    <row r="100" spans="2:10" s="62" customFormat="1" ht="16.5" thickBot="1">
      <c r="B100" s="114"/>
      <c r="C100" s="115"/>
      <c r="D100" s="115"/>
      <c r="E100" s="116"/>
      <c r="F100" s="116"/>
      <c r="G100" s="24" t="str">
        <f>C85&amp;" SKUPAJ:"</f>
        <v>PROMETNA SIGNALIZACIJA IN OPREMA SKUPAJ:</v>
      </c>
      <c r="H100" s="117">
        <f>ROUND(SUM(H$87:H$98),2)</f>
        <v>0</v>
      </c>
    </row>
    <row r="102" spans="2:10" s="62" customFormat="1">
      <c r="B102" s="99" t="s">
        <v>59</v>
      </c>
      <c r="C102" s="220" t="s">
        <v>145</v>
      </c>
      <c r="D102" s="220"/>
      <c r="E102" s="100"/>
      <c r="F102" s="101"/>
      <c r="G102" s="22"/>
      <c r="H102" s="102"/>
      <c r="J102" s="63"/>
    </row>
    <row r="103" spans="2:10" s="62" customFormat="1">
      <c r="B103" s="103"/>
      <c r="C103" s="219"/>
      <c r="D103" s="219"/>
      <c r="E103" s="219"/>
      <c r="F103" s="219"/>
      <c r="G103" s="23"/>
      <c r="H103" s="104"/>
    </row>
    <row r="104" spans="2:10" s="62" customFormat="1" ht="31.5">
      <c r="B104" s="105">
        <f>+COUNT($B$103:B103)+1</f>
        <v>1</v>
      </c>
      <c r="C104" s="106"/>
      <c r="D104" s="107" t="s">
        <v>169</v>
      </c>
      <c r="E104" s="25" t="s">
        <v>51</v>
      </c>
      <c r="F104" s="25">
        <v>194</v>
      </c>
      <c r="G104" s="25"/>
      <c r="H104" s="104">
        <f t="shared" ref="H104:H107" si="5">+ROUND($F104*G104,2)</f>
        <v>0</v>
      </c>
      <c r="J104" s="63"/>
    </row>
    <row r="105" spans="2:10" s="62" customFormat="1" ht="31.5">
      <c r="B105" s="105">
        <f>+COUNT($B$103:B104)+1</f>
        <v>2</v>
      </c>
      <c r="C105" s="106"/>
      <c r="D105" s="107" t="s">
        <v>146</v>
      </c>
      <c r="E105" s="25" t="s">
        <v>49</v>
      </c>
      <c r="F105" s="25">
        <v>1</v>
      </c>
      <c r="G105" s="25"/>
      <c r="H105" s="104">
        <f t="shared" si="5"/>
        <v>0</v>
      </c>
      <c r="J105" s="63"/>
    </row>
    <row r="106" spans="2:10" s="62" customFormat="1">
      <c r="B106" s="105">
        <f>+COUNT($B$103:B105)+1</f>
        <v>3</v>
      </c>
      <c r="C106" s="121"/>
      <c r="D106" s="122" t="s">
        <v>60</v>
      </c>
      <c r="E106" s="123" t="s">
        <v>61</v>
      </c>
      <c r="F106" s="123">
        <v>36</v>
      </c>
      <c r="G106" s="25"/>
      <c r="H106" s="104">
        <f t="shared" si="5"/>
        <v>0</v>
      </c>
      <c r="J106" s="63"/>
    </row>
    <row r="107" spans="2:10" s="62" customFormat="1">
      <c r="B107" s="105">
        <f>+COUNT($B$103:B106)+1</f>
        <v>4</v>
      </c>
      <c r="C107" s="121"/>
      <c r="D107" s="122" t="s">
        <v>147</v>
      </c>
      <c r="E107" s="123" t="s">
        <v>61</v>
      </c>
      <c r="F107" s="123">
        <v>18</v>
      </c>
      <c r="G107" s="25"/>
      <c r="H107" s="104">
        <f t="shared" si="5"/>
        <v>0</v>
      </c>
      <c r="J107" s="63"/>
    </row>
    <row r="108" spans="2:10" s="62" customFormat="1" ht="15.75" customHeight="1">
      <c r="B108" s="108"/>
      <c r="C108" s="109"/>
      <c r="D108" s="110"/>
      <c r="E108" s="111"/>
      <c r="F108" s="112"/>
      <c r="G108" s="113"/>
      <c r="H108" s="113"/>
    </row>
    <row r="109" spans="2:10" s="62" customFormat="1" ht="16.5" thickBot="1">
      <c r="B109" s="114"/>
      <c r="C109" s="115"/>
      <c r="D109" s="115"/>
      <c r="E109" s="116"/>
      <c r="F109" s="116"/>
      <c r="G109" s="24" t="str">
        <f>C102&amp;" SKUPAJ:"</f>
        <v>OSTALO SKUPAJ:</v>
      </c>
      <c r="H109" s="117">
        <f>ROUND(SUM(H$104:H$107),2)</f>
        <v>0</v>
      </c>
    </row>
  </sheetData>
  <mergeCells count="12">
    <mergeCell ref="C103:F103"/>
    <mergeCell ref="C24:D24"/>
    <mergeCell ref="C25:F25"/>
    <mergeCell ref="C40:D40"/>
    <mergeCell ref="C41:F41"/>
    <mergeCell ref="C59:D59"/>
    <mergeCell ref="C60:F60"/>
    <mergeCell ref="C70:D70"/>
    <mergeCell ref="C71:F71"/>
    <mergeCell ref="C85:D85"/>
    <mergeCell ref="C86:F86"/>
    <mergeCell ref="C102:D102"/>
  </mergeCells>
  <pageMargins left="0.70866141732283472" right="0.70866141732283472" top="0.74803149606299213" bottom="0.74803149606299213" header="0.31496062992125984" footer="0.31496062992125984"/>
  <pageSetup paperSize="9" scale="66" orientation="portrait" r:id="rId1"/>
  <headerFooter>
    <oddHeader>&amp;C&amp;"-,Ležeče"Ureditev ceste in kolesarske poti Lokavec&amp;R&amp;"-,Ležeče"RAZPIS 2020</oddHeader>
    <oddFooter>Stran &amp;P od &amp;N</oddFooter>
  </headerFooter>
  <rowBreaks count="2" manualBreakCount="2">
    <brk id="38" min="1" max="7" man="1"/>
    <brk id="68" min="1"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39C"/>
  </sheetPr>
  <dimension ref="B1:K112"/>
  <sheetViews>
    <sheetView view="pageBreakPreview" topLeftCell="B106" zoomScale="85" zoomScaleNormal="100" zoomScaleSheetLayoutView="85" workbookViewId="0">
      <selection activeCell="H23" sqref="H23"/>
    </sheetView>
  </sheetViews>
  <sheetFormatPr defaultColWidth="9.140625" defaultRowHeight="15.75"/>
  <cols>
    <col min="1" max="1" width="9.140625" style="63"/>
    <col min="2" max="3" width="10.7109375" style="65" customWidth="1"/>
    <col min="4" max="4" width="47.7109375" style="131" customWidth="1"/>
    <col min="5" max="5" width="14.7109375" style="17" customWidth="1"/>
    <col min="6" max="6" width="12.7109375" style="17" customWidth="1"/>
    <col min="7" max="7" width="15.7109375" style="17" customWidth="1"/>
    <col min="8" max="8" width="15.7109375" style="61" customWidth="1"/>
    <col min="9" max="9" width="11.5703125" style="62" bestFit="1" customWidth="1"/>
    <col min="10" max="10" width="10.140625" style="63" bestFit="1" customWidth="1"/>
    <col min="11" max="16384" width="9.140625" style="63"/>
  </cols>
  <sheetData>
    <row r="1" spans="2:10">
      <c r="B1" s="59" t="s">
        <v>53</v>
      </c>
      <c r="C1" s="60" t="str">
        <f ca="1">MID(CELL("filename",A1),FIND("]",CELL("filename",A1))+1,255)</f>
        <v>ELEKTRO DELA</v>
      </c>
    </row>
    <row r="3" spans="2:10">
      <c r="B3" s="64" t="s">
        <v>13</v>
      </c>
    </row>
    <row r="4" spans="2:10">
      <c r="B4" s="66" t="str">
        <f ca="1">"REKAPITULACIJA "&amp;C1</f>
        <v>REKAPITULACIJA ELEKTRO DELA</v>
      </c>
      <c r="C4" s="67"/>
      <c r="D4" s="67"/>
      <c r="E4" s="18"/>
      <c r="F4" s="18"/>
      <c r="G4" s="18"/>
      <c r="H4" s="25"/>
      <c r="I4" s="68"/>
    </row>
    <row r="5" spans="2:10">
      <c r="B5" s="69"/>
      <c r="C5" s="70"/>
      <c r="D5" s="71"/>
      <c r="H5" s="72"/>
      <c r="I5" s="73"/>
      <c r="J5" s="74"/>
    </row>
    <row r="6" spans="2:10">
      <c r="B6" s="75" t="s">
        <v>45</v>
      </c>
      <c r="D6" s="76" t="str">
        <f>VLOOKUP(B6,$B$16:$H$9867,2,FALSE)</f>
        <v>GRADBENA DELA</v>
      </c>
      <c r="E6" s="77"/>
      <c r="F6" s="61"/>
      <c r="H6" s="78">
        <f>ROUND(VLOOKUP($D6&amp;" SKUPAJ:",$G$16:H$9867,2,FALSE),2)</f>
        <v>0</v>
      </c>
      <c r="I6" s="79"/>
      <c r="J6" s="80"/>
    </row>
    <row r="7" spans="2:10">
      <c r="B7" s="75"/>
      <c r="D7" s="76"/>
      <c r="E7" s="77"/>
      <c r="F7" s="61"/>
      <c r="H7" s="78"/>
      <c r="I7" s="81"/>
      <c r="J7" s="82"/>
    </row>
    <row r="8" spans="2:10">
      <c r="B8" s="75" t="s">
        <v>46</v>
      </c>
      <c r="D8" s="76" t="str">
        <f>VLOOKUP(B8,$B$16:$H$9867,2,FALSE)</f>
        <v>NNO</v>
      </c>
      <c r="E8" s="77"/>
      <c r="F8" s="61"/>
      <c r="H8" s="78">
        <f>ROUND(VLOOKUP($D8&amp;" SKUPAJ:",$G$16:H$9867,2,FALSE),2)</f>
        <v>0</v>
      </c>
      <c r="I8" s="83"/>
      <c r="J8" s="84"/>
    </row>
    <row r="9" spans="2:10">
      <c r="B9" s="75"/>
      <c r="D9" s="76"/>
      <c r="E9" s="77"/>
      <c r="F9" s="61"/>
      <c r="H9" s="78"/>
      <c r="I9" s="68"/>
    </row>
    <row r="10" spans="2:10">
      <c r="B10" s="75" t="s">
        <v>43</v>
      </c>
      <c r="D10" s="76" t="str">
        <f>VLOOKUP(B10,$B$16:$H$9867,2,FALSE)</f>
        <v>JR</v>
      </c>
      <c r="E10" s="77"/>
      <c r="F10" s="61"/>
      <c r="H10" s="78">
        <f>ROUND(VLOOKUP($D10&amp;" SKUPAJ:",$G$16:H$9867,2,FALSE),2)</f>
        <v>0</v>
      </c>
    </row>
    <row r="11" spans="2:10">
      <c r="B11" s="75"/>
      <c r="D11" s="76"/>
      <c r="E11" s="77"/>
      <c r="F11" s="61"/>
      <c r="H11" s="78"/>
    </row>
    <row r="12" spans="2:10">
      <c r="B12" s="75" t="s">
        <v>47</v>
      </c>
      <c r="D12" s="76" t="str">
        <f>VLOOKUP(B12,$B$16:$H$9867,2,FALSE)</f>
        <v>OSTALA DELA</v>
      </c>
      <c r="E12" s="77"/>
      <c r="F12" s="61"/>
      <c r="H12" s="78">
        <f>ROUND(VLOOKUP($D12&amp;" SKUPAJ:",$G$16:H$9867,2,FALSE),2)</f>
        <v>0</v>
      </c>
    </row>
    <row r="13" spans="2:10" s="62" customFormat="1" ht="16.5" thickBot="1">
      <c r="B13" s="85"/>
      <c r="C13" s="86"/>
      <c r="D13" s="87"/>
      <c r="E13" s="88"/>
      <c r="F13" s="89"/>
      <c r="G13" s="19"/>
      <c r="H13" s="90"/>
    </row>
    <row r="14" spans="2:10" s="62" customFormat="1" ht="16.5" thickTop="1">
      <c r="B14" s="91"/>
      <c r="C14" s="92"/>
      <c r="D14" s="93"/>
      <c r="E14" s="20"/>
      <c r="F14" s="94"/>
      <c r="G14" s="20" t="str">
        <f ca="1">"SKUPAJ "&amp;C1&amp;" (BREZ DDV):"</f>
        <v>SKUPAJ ELEKTRO DELA (BREZ DDV):</v>
      </c>
      <c r="H14" s="95">
        <f>ROUND(SUM(H6:H12),2)</f>
        <v>0</v>
      </c>
    </row>
    <row r="16" spans="2:10" s="62" customFormat="1" ht="16.5" thickBot="1">
      <c r="B16" s="96" t="s">
        <v>0</v>
      </c>
      <c r="C16" s="97" t="s">
        <v>1</v>
      </c>
      <c r="D16" s="98" t="s">
        <v>2</v>
      </c>
      <c r="E16" s="21" t="s">
        <v>3</v>
      </c>
      <c r="F16" s="21" t="s">
        <v>4</v>
      </c>
      <c r="G16" s="21" t="s">
        <v>5</v>
      </c>
      <c r="H16" s="21" t="s">
        <v>6</v>
      </c>
    </row>
    <row r="18" spans="2:11">
      <c r="B18" s="125"/>
      <c r="C18" s="125"/>
      <c r="D18" s="125"/>
      <c r="E18" s="125"/>
      <c r="F18" s="125"/>
      <c r="G18" s="125"/>
      <c r="H18" s="125"/>
    </row>
    <row r="20" spans="2:11" s="62" customFormat="1">
      <c r="B20" s="99" t="s">
        <v>45</v>
      </c>
      <c r="C20" s="220" t="s">
        <v>64</v>
      </c>
      <c r="D20" s="220"/>
      <c r="E20" s="100"/>
      <c r="F20" s="101"/>
      <c r="G20" s="22"/>
      <c r="H20" s="102"/>
    </row>
    <row r="21" spans="2:11" s="62" customFormat="1">
      <c r="B21" s="103"/>
      <c r="C21" s="219"/>
      <c r="D21" s="219"/>
      <c r="E21" s="219"/>
      <c r="F21" s="219"/>
      <c r="G21" s="23"/>
      <c r="H21" s="104"/>
    </row>
    <row r="22" spans="2:11" s="62" customFormat="1" ht="31.5">
      <c r="B22" s="105">
        <f>+COUNT($B$21:B21)+1</f>
        <v>1</v>
      </c>
      <c r="C22" s="106"/>
      <c r="D22" s="107" t="s">
        <v>170</v>
      </c>
      <c r="E22" s="25"/>
      <c r="F22" s="25"/>
      <c r="G22" s="25"/>
      <c r="H22" s="104"/>
      <c r="K22" s="17"/>
    </row>
    <row r="23" spans="2:11" s="62" customFormat="1" ht="31.5">
      <c r="B23" s="211" t="s">
        <v>312</v>
      </c>
      <c r="C23" s="106"/>
      <c r="D23" s="107" t="s">
        <v>171</v>
      </c>
      <c r="E23" s="25" t="s">
        <v>24</v>
      </c>
      <c r="F23" s="25">
        <v>661.3</v>
      </c>
      <c r="G23" s="25"/>
      <c r="H23" s="104">
        <f>+ROUND($F23*G23,2)</f>
        <v>0</v>
      </c>
      <c r="K23" s="17"/>
    </row>
    <row r="24" spans="2:11" s="62" customFormat="1" ht="78.75">
      <c r="B24" s="211" t="s">
        <v>313</v>
      </c>
      <c r="C24" s="121"/>
      <c r="D24" s="122" t="s">
        <v>172</v>
      </c>
      <c r="E24" s="123" t="s">
        <v>24</v>
      </c>
      <c r="F24" s="123">
        <v>12.6</v>
      </c>
      <c r="G24" s="123"/>
      <c r="H24" s="104">
        <f t="shared" ref="H24:H49" si="0">+ROUND($F24*G24,2)</f>
        <v>0</v>
      </c>
      <c r="K24" s="17"/>
    </row>
    <row r="25" spans="2:11" s="62" customFormat="1" ht="31.5">
      <c r="B25" s="211" t="s">
        <v>314</v>
      </c>
      <c r="C25" s="106"/>
      <c r="D25" s="107" t="s">
        <v>173</v>
      </c>
      <c r="E25" s="25" t="s">
        <v>24</v>
      </c>
      <c r="F25" s="25">
        <v>29.5</v>
      </c>
      <c r="G25" s="25"/>
      <c r="H25" s="104">
        <f t="shared" si="0"/>
        <v>0</v>
      </c>
      <c r="K25" s="17"/>
    </row>
    <row r="26" spans="2:11" s="62" customFormat="1" ht="47.25">
      <c r="B26" s="211" t="s">
        <v>315</v>
      </c>
      <c r="C26" s="106"/>
      <c r="D26" s="107" t="s">
        <v>174</v>
      </c>
      <c r="E26" s="25" t="s">
        <v>24</v>
      </c>
      <c r="F26" s="25">
        <v>51.1</v>
      </c>
      <c r="G26" s="25"/>
      <c r="H26" s="104">
        <f t="shared" si="0"/>
        <v>0</v>
      </c>
      <c r="K26" s="17"/>
    </row>
    <row r="27" spans="2:11" s="62" customFormat="1" ht="31.5">
      <c r="B27" s="211" t="s">
        <v>316</v>
      </c>
      <c r="C27" s="106"/>
      <c r="D27" s="107" t="s">
        <v>175</v>
      </c>
      <c r="E27" s="25" t="s">
        <v>24</v>
      </c>
      <c r="F27" s="25">
        <v>84.7</v>
      </c>
      <c r="G27" s="25"/>
      <c r="H27" s="104">
        <f t="shared" si="0"/>
        <v>0</v>
      </c>
      <c r="K27" s="17"/>
    </row>
    <row r="28" spans="2:11" s="62" customFormat="1" ht="31.5">
      <c r="B28" s="211" t="s">
        <v>317</v>
      </c>
      <c r="C28" s="106"/>
      <c r="D28" s="107" t="s">
        <v>176</v>
      </c>
      <c r="E28" s="25" t="s">
        <v>24</v>
      </c>
      <c r="F28" s="25">
        <v>475.9</v>
      </c>
      <c r="G28" s="25"/>
      <c r="H28" s="104">
        <f t="shared" si="0"/>
        <v>0</v>
      </c>
      <c r="K28" s="17"/>
    </row>
    <row r="29" spans="2:11" s="62" customFormat="1" ht="47.25">
      <c r="B29" s="211" t="s">
        <v>318</v>
      </c>
      <c r="C29" s="106"/>
      <c r="D29" s="212" t="s">
        <v>297</v>
      </c>
      <c r="E29" s="25" t="s">
        <v>24</v>
      </c>
      <c r="F29" s="25">
        <v>173.5</v>
      </c>
      <c r="G29" s="25"/>
      <c r="H29" s="104">
        <f t="shared" si="0"/>
        <v>0</v>
      </c>
      <c r="K29" s="17"/>
    </row>
    <row r="30" spans="2:11" s="62" customFormat="1" ht="94.5">
      <c r="B30" s="105">
        <f>+COUNT($B$21:B29)+1</f>
        <v>2</v>
      </c>
      <c r="C30" s="106"/>
      <c r="D30" s="107" t="s">
        <v>298</v>
      </c>
      <c r="E30" s="25" t="s">
        <v>24</v>
      </c>
      <c r="F30" s="25">
        <v>3.07</v>
      </c>
      <c r="G30" s="25"/>
      <c r="H30" s="104">
        <f t="shared" si="0"/>
        <v>0</v>
      </c>
      <c r="K30" s="17"/>
    </row>
    <row r="31" spans="2:11" s="62" customFormat="1" ht="94.5">
      <c r="B31" s="105">
        <f>+COUNT($B$21:B30)+1</f>
        <v>3</v>
      </c>
      <c r="C31" s="106"/>
      <c r="D31" s="107" t="s">
        <v>299</v>
      </c>
      <c r="E31" s="25" t="s">
        <v>24</v>
      </c>
      <c r="F31" s="25">
        <v>44.67</v>
      </c>
      <c r="G31" s="25"/>
      <c r="H31" s="104">
        <f t="shared" si="0"/>
        <v>0</v>
      </c>
      <c r="K31" s="17"/>
    </row>
    <row r="32" spans="2:11" s="62" customFormat="1" ht="47.25">
      <c r="B32" s="105">
        <f>+COUNT($B$21:B31)+1</f>
        <v>4</v>
      </c>
      <c r="C32" s="106"/>
      <c r="D32" s="107" t="s">
        <v>178</v>
      </c>
      <c r="E32" s="25" t="s">
        <v>22</v>
      </c>
      <c r="F32" s="25">
        <v>1</v>
      </c>
      <c r="G32" s="25"/>
      <c r="H32" s="104">
        <f t="shared" si="0"/>
        <v>0</v>
      </c>
      <c r="K32" s="17"/>
    </row>
    <row r="33" spans="2:11" s="62" customFormat="1" ht="47.25">
      <c r="B33" s="105">
        <f>+COUNT($B$21:B32)+1</f>
        <v>5</v>
      </c>
      <c r="C33" s="106"/>
      <c r="D33" s="107" t="s">
        <v>179</v>
      </c>
      <c r="E33" s="25" t="s">
        <v>22</v>
      </c>
      <c r="F33" s="25">
        <v>19</v>
      </c>
      <c r="G33" s="25"/>
      <c r="H33" s="104">
        <f t="shared" si="0"/>
        <v>0</v>
      </c>
      <c r="K33" s="17"/>
    </row>
    <row r="34" spans="2:11" s="62" customFormat="1" ht="63">
      <c r="B34" s="105">
        <f>+COUNT($B$21:B33)+1</f>
        <v>6</v>
      </c>
      <c r="C34" s="106"/>
      <c r="D34" s="107" t="s">
        <v>180</v>
      </c>
      <c r="E34" s="25" t="s">
        <v>24</v>
      </c>
      <c r="F34" s="25">
        <v>37.4</v>
      </c>
      <c r="G34" s="25"/>
      <c r="H34" s="104">
        <f t="shared" si="0"/>
        <v>0</v>
      </c>
      <c r="K34" s="17"/>
    </row>
    <row r="35" spans="2:11" s="62" customFormat="1" ht="78.75">
      <c r="B35" s="105">
        <f>+COUNT($B$21:B34)+1</f>
        <v>7</v>
      </c>
      <c r="C35" s="106"/>
      <c r="D35" s="107" t="s">
        <v>181</v>
      </c>
      <c r="E35" s="25" t="s">
        <v>22</v>
      </c>
      <c r="F35" s="25">
        <v>11</v>
      </c>
      <c r="G35" s="25"/>
      <c r="H35" s="104">
        <f t="shared" si="0"/>
        <v>0</v>
      </c>
      <c r="K35" s="17"/>
    </row>
    <row r="36" spans="2:11" s="62" customFormat="1" ht="63">
      <c r="B36" s="105">
        <f>+COUNT($B$21:B35)+1</f>
        <v>8</v>
      </c>
      <c r="C36" s="106"/>
      <c r="D36" s="107" t="s">
        <v>300</v>
      </c>
      <c r="E36" s="25" t="s">
        <v>24</v>
      </c>
      <c r="F36" s="25">
        <v>8.1</v>
      </c>
      <c r="G36" s="25"/>
      <c r="H36" s="104">
        <f t="shared" si="0"/>
        <v>0</v>
      </c>
      <c r="K36" s="17"/>
    </row>
    <row r="37" spans="2:11" s="62" customFormat="1" ht="78.75">
      <c r="B37" s="105">
        <f>+COUNT($B$21:B36)+1</f>
        <v>9</v>
      </c>
      <c r="C37" s="106"/>
      <c r="D37" s="107" t="s">
        <v>182</v>
      </c>
      <c r="E37" s="25" t="s">
        <v>22</v>
      </c>
      <c r="F37" s="25">
        <v>2</v>
      </c>
      <c r="G37" s="25"/>
      <c r="H37" s="104">
        <f t="shared" si="0"/>
        <v>0</v>
      </c>
      <c r="K37" s="17"/>
    </row>
    <row r="38" spans="2:11" s="62" customFormat="1" ht="47.25">
      <c r="B38" s="105">
        <f>+COUNT($B$21:B37)+1</f>
        <v>10</v>
      </c>
      <c r="C38" s="106"/>
      <c r="D38" s="107" t="s">
        <v>183</v>
      </c>
      <c r="E38" s="25" t="s">
        <v>24</v>
      </c>
      <c r="F38" s="25">
        <v>41.6</v>
      </c>
      <c r="G38" s="25"/>
      <c r="H38" s="104">
        <f t="shared" si="0"/>
        <v>0</v>
      </c>
      <c r="K38" s="17"/>
    </row>
    <row r="39" spans="2:11" s="62" customFormat="1" ht="78.75">
      <c r="B39" s="105">
        <f>+COUNT($B$21:B38)+1</f>
        <v>11</v>
      </c>
      <c r="C39" s="106"/>
      <c r="D39" s="107" t="s">
        <v>184</v>
      </c>
      <c r="E39" s="25" t="s">
        <v>22</v>
      </c>
      <c r="F39" s="25">
        <v>8</v>
      </c>
      <c r="G39" s="25"/>
      <c r="H39" s="104">
        <f t="shared" si="0"/>
        <v>0</v>
      </c>
      <c r="K39" s="17"/>
    </row>
    <row r="40" spans="2:11" s="62" customFormat="1" ht="47.25">
      <c r="B40" s="105">
        <f>+COUNT($B$21:B39)+1</f>
        <v>12</v>
      </c>
      <c r="C40" s="106"/>
      <c r="D40" s="107" t="s">
        <v>185</v>
      </c>
      <c r="E40" s="25" t="s">
        <v>24</v>
      </c>
      <c r="F40" s="25">
        <v>61.6</v>
      </c>
      <c r="G40" s="25"/>
      <c r="H40" s="104">
        <f t="shared" si="0"/>
        <v>0</v>
      </c>
      <c r="K40" s="17"/>
    </row>
    <row r="41" spans="2:11" s="62" customFormat="1" ht="110.25">
      <c r="B41" s="105">
        <f>+COUNT($B$21:B40)+1</f>
        <v>13</v>
      </c>
      <c r="C41" s="106"/>
      <c r="D41" s="107" t="s">
        <v>301</v>
      </c>
      <c r="E41" s="25" t="s">
        <v>22</v>
      </c>
      <c r="F41" s="25">
        <v>37</v>
      </c>
      <c r="G41" s="25"/>
      <c r="H41" s="104">
        <f t="shared" si="0"/>
        <v>0</v>
      </c>
      <c r="K41" s="17"/>
    </row>
    <row r="42" spans="2:11" s="62" customFormat="1" ht="31.5">
      <c r="B42" s="105">
        <f>+COUNT($B$21:B41)+1</f>
        <v>14</v>
      </c>
      <c r="C42" s="106"/>
      <c r="D42" s="107" t="s">
        <v>186</v>
      </c>
      <c r="E42" s="25" t="s">
        <v>24</v>
      </c>
      <c r="F42" s="25">
        <v>0.6</v>
      </c>
      <c r="G42" s="25"/>
      <c r="H42" s="104">
        <f t="shared" si="0"/>
        <v>0</v>
      </c>
      <c r="K42" s="17"/>
    </row>
    <row r="43" spans="2:11" s="62" customFormat="1" ht="63">
      <c r="B43" s="105">
        <f>+COUNT($B$21:B42)+1</f>
        <v>15</v>
      </c>
      <c r="C43" s="106"/>
      <c r="D43" s="107" t="s">
        <v>187</v>
      </c>
      <c r="E43" s="25" t="s">
        <v>49</v>
      </c>
      <c r="F43" s="25">
        <v>4</v>
      </c>
      <c r="G43" s="25"/>
      <c r="H43" s="104">
        <f t="shared" si="0"/>
        <v>0</v>
      </c>
      <c r="K43" s="17"/>
    </row>
    <row r="44" spans="2:11" s="62" customFormat="1" ht="47.25">
      <c r="B44" s="105">
        <f>+COUNT($B$21:B43)+1</f>
        <v>16</v>
      </c>
      <c r="C44" s="106"/>
      <c r="D44" s="107" t="s">
        <v>188</v>
      </c>
      <c r="E44" s="25" t="s">
        <v>48</v>
      </c>
      <c r="F44" s="25">
        <v>2150</v>
      </c>
      <c r="G44" s="25"/>
      <c r="H44" s="104">
        <f t="shared" si="0"/>
        <v>0</v>
      </c>
      <c r="K44" s="17"/>
    </row>
    <row r="45" spans="2:11" s="62" customFormat="1" ht="47.25">
      <c r="B45" s="105">
        <f>+COUNT($B$21:B44)+1</f>
        <v>17</v>
      </c>
      <c r="C45" s="106"/>
      <c r="D45" s="107" t="s">
        <v>189</v>
      </c>
      <c r="E45" s="25" t="s">
        <v>48</v>
      </c>
      <c r="F45" s="25">
        <v>100</v>
      </c>
      <c r="G45" s="25"/>
      <c r="H45" s="104">
        <f t="shared" si="0"/>
        <v>0</v>
      </c>
      <c r="K45" s="17"/>
    </row>
    <row r="46" spans="2:11" s="62" customFormat="1" ht="63">
      <c r="B46" s="105">
        <f>+COUNT($B$21:B45)+1</f>
        <v>18</v>
      </c>
      <c r="C46" s="106"/>
      <c r="D46" s="107" t="s">
        <v>190</v>
      </c>
      <c r="E46" s="25" t="s">
        <v>48</v>
      </c>
      <c r="F46" s="25">
        <v>2350</v>
      </c>
      <c r="G46" s="25"/>
      <c r="H46" s="104">
        <f t="shared" si="0"/>
        <v>0</v>
      </c>
      <c r="K46" s="17"/>
    </row>
    <row r="47" spans="2:11" s="62" customFormat="1" ht="31.5">
      <c r="B47" s="105">
        <f>+COUNT($B$21:B46)+1</f>
        <v>19</v>
      </c>
      <c r="C47" s="106"/>
      <c r="D47" s="107" t="s">
        <v>191</v>
      </c>
      <c r="E47" s="25" t="s">
        <v>48</v>
      </c>
      <c r="F47" s="25">
        <v>2250</v>
      </c>
      <c r="G47" s="25"/>
      <c r="H47" s="104">
        <f t="shared" si="0"/>
        <v>0</v>
      </c>
      <c r="K47" s="17"/>
    </row>
    <row r="48" spans="2:11" s="62" customFormat="1" ht="47.25">
      <c r="B48" s="105">
        <f>+COUNT($B$21:B47)+1</f>
        <v>20</v>
      </c>
      <c r="C48" s="106"/>
      <c r="D48" s="107" t="s">
        <v>192</v>
      </c>
      <c r="E48" s="25" t="s">
        <v>22</v>
      </c>
      <c r="F48" s="25">
        <v>1</v>
      </c>
      <c r="G48" s="25"/>
      <c r="H48" s="104">
        <f t="shared" si="0"/>
        <v>0</v>
      </c>
      <c r="K48" s="17"/>
    </row>
    <row r="49" spans="2:11" s="62" customFormat="1" ht="63">
      <c r="B49" s="105">
        <f>+COUNT($B$21:B48)+1</f>
        <v>21</v>
      </c>
      <c r="C49" s="106"/>
      <c r="D49" s="107" t="s">
        <v>193</v>
      </c>
      <c r="E49" s="25" t="s">
        <v>22</v>
      </c>
      <c r="F49" s="25">
        <v>1</v>
      </c>
      <c r="G49" s="25"/>
      <c r="H49" s="104">
        <f t="shared" si="0"/>
        <v>0</v>
      </c>
      <c r="K49" s="17"/>
    </row>
    <row r="50" spans="2:11" s="62" customFormat="1" ht="15.75" customHeight="1">
      <c r="B50" s="108"/>
      <c r="C50" s="109"/>
      <c r="D50" s="110"/>
      <c r="E50" s="111"/>
      <c r="F50" s="112"/>
      <c r="G50" s="113"/>
      <c r="H50" s="113"/>
    </row>
    <row r="51" spans="2:11" s="62" customFormat="1" ht="16.5" thickBot="1">
      <c r="B51" s="114"/>
      <c r="C51" s="115"/>
      <c r="D51" s="115"/>
      <c r="E51" s="116"/>
      <c r="F51" s="116"/>
      <c r="G51" s="24" t="str">
        <f>C20&amp;" SKUPAJ:"</f>
        <v>GRADBENA DELA SKUPAJ:</v>
      </c>
      <c r="H51" s="117">
        <f>ROUND(SUM(H$22:H$49),2)</f>
        <v>0</v>
      </c>
    </row>
    <row r="52" spans="2:11" s="62" customFormat="1">
      <c r="B52" s="108"/>
      <c r="C52" s="109"/>
      <c r="D52" s="110"/>
      <c r="E52" s="111"/>
      <c r="F52" s="112"/>
      <c r="G52" s="113"/>
      <c r="H52" s="113"/>
    </row>
    <row r="53" spans="2:11" s="62" customFormat="1">
      <c r="B53" s="99" t="s">
        <v>46</v>
      </c>
      <c r="C53" s="220" t="s">
        <v>206</v>
      </c>
      <c r="D53" s="220"/>
      <c r="E53" s="100"/>
      <c r="F53" s="101"/>
      <c r="G53" s="22"/>
      <c r="H53" s="102"/>
    </row>
    <row r="54" spans="2:11" s="62" customFormat="1">
      <c r="B54" s="103"/>
      <c r="C54" s="219"/>
      <c r="D54" s="219"/>
      <c r="E54" s="219"/>
      <c r="F54" s="219"/>
      <c r="G54" s="23"/>
      <c r="H54" s="104"/>
    </row>
    <row r="55" spans="2:11" s="62" customFormat="1" ht="31.5">
      <c r="B55" s="105">
        <f>+COUNT($B$54:B54)+1</f>
        <v>1</v>
      </c>
      <c r="C55" s="106"/>
      <c r="D55" s="107" t="s">
        <v>195</v>
      </c>
      <c r="E55" s="25" t="s">
        <v>22</v>
      </c>
      <c r="F55" s="25">
        <v>1</v>
      </c>
      <c r="G55" s="25"/>
      <c r="H55" s="104">
        <f t="shared" ref="H55:H65" si="1">+ROUND($F55*G55,2)</f>
        <v>0</v>
      </c>
    </row>
    <row r="56" spans="2:11" s="62" customFormat="1" ht="31.5">
      <c r="B56" s="105">
        <f>+COUNT($B$54:B55)+1</f>
        <v>2</v>
      </c>
      <c r="C56" s="106"/>
      <c r="D56" s="107" t="s">
        <v>196</v>
      </c>
      <c r="E56" s="25" t="s">
        <v>48</v>
      </c>
      <c r="F56" s="25">
        <v>40</v>
      </c>
      <c r="G56" s="25"/>
      <c r="H56" s="104">
        <f t="shared" si="1"/>
        <v>0</v>
      </c>
    </row>
    <row r="57" spans="2:11" s="62" customFormat="1" ht="47.25">
      <c r="B57" s="105">
        <f>+COUNT($B$54:B56)+1</f>
        <v>3</v>
      </c>
      <c r="C57" s="106"/>
      <c r="D57" s="107" t="s">
        <v>197</v>
      </c>
      <c r="E57" s="25" t="s">
        <v>48</v>
      </c>
      <c r="F57" s="25">
        <v>10</v>
      </c>
      <c r="G57" s="25"/>
      <c r="H57" s="104">
        <f t="shared" si="1"/>
        <v>0</v>
      </c>
    </row>
    <row r="58" spans="2:11" s="62" customFormat="1" ht="47.25">
      <c r="B58" s="105">
        <f>+COUNT($B$54:B57)+1</f>
        <v>4</v>
      </c>
      <c r="C58" s="106"/>
      <c r="D58" s="107" t="s">
        <v>198</v>
      </c>
      <c r="E58" s="25" t="s">
        <v>49</v>
      </c>
      <c r="F58" s="25">
        <v>1</v>
      </c>
      <c r="G58" s="25"/>
      <c r="H58" s="104">
        <f t="shared" si="1"/>
        <v>0</v>
      </c>
    </row>
    <row r="59" spans="2:11" s="62" customFormat="1" ht="47.25">
      <c r="B59" s="105">
        <f>+COUNT($B$54:B58)+1</f>
        <v>5</v>
      </c>
      <c r="C59" s="106"/>
      <c r="D59" s="107" t="s">
        <v>199</v>
      </c>
      <c r="E59" s="25" t="s">
        <v>49</v>
      </c>
      <c r="F59" s="25">
        <v>1</v>
      </c>
      <c r="G59" s="25"/>
      <c r="H59" s="104">
        <f t="shared" si="1"/>
        <v>0</v>
      </c>
    </row>
    <row r="60" spans="2:11" s="62" customFormat="1" ht="47.25">
      <c r="B60" s="105">
        <f>+COUNT($B$54:B59)+1</f>
        <v>6</v>
      </c>
      <c r="C60" s="106"/>
      <c r="D60" s="107" t="s">
        <v>200</v>
      </c>
      <c r="E60" s="25" t="s">
        <v>49</v>
      </c>
      <c r="F60" s="25">
        <v>1</v>
      </c>
      <c r="G60" s="25"/>
      <c r="H60" s="104">
        <f t="shared" si="1"/>
        <v>0</v>
      </c>
    </row>
    <row r="61" spans="2:11" s="62" customFormat="1" ht="47.25">
      <c r="B61" s="105">
        <f>+COUNT($B$54:B60)+1</f>
        <v>7</v>
      </c>
      <c r="C61" s="106"/>
      <c r="D61" s="130" t="s">
        <v>201</v>
      </c>
      <c r="E61" s="25" t="s">
        <v>49</v>
      </c>
      <c r="F61" s="25">
        <v>1</v>
      </c>
      <c r="G61" s="25"/>
      <c r="H61" s="104">
        <f t="shared" si="1"/>
        <v>0</v>
      </c>
    </row>
    <row r="62" spans="2:11" s="62" customFormat="1" ht="63">
      <c r="B62" s="105">
        <f>+COUNT($B$54:B61)+1</f>
        <v>8</v>
      </c>
      <c r="C62" s="106"/>
      <c r="D62" s="130" t="s">
        <v>202</v>
      </c>
      <c r="E62" s="25" t="s">
        <v>22</v>
      </c>
      <c r="F62" s="25">
        <v>4</v>
      </c>
      <c r="G62" s="25"/>
      <c r="H62" s="104">
        <f t="shared" si="1"/>
        <v>0</v>
      </c>
    </row>
    <row r="63" spans="2:11" s="62" customFormat="1">
      <c r="B63" s="105">
        <f>+COUNT($B$54:B62)+1</f>
        <v>9</v>
      </c>
      <c r="C63" s="106"/>
      <c r="D63" s="130" t="s">
        <v>203</v>
      </c>
      <c r="E63" s="25" t="s">
        <v>49</v>
      </c>
      <c r="F63" s="25">
        <v>1</v>
      </c>
      <c r="G63" s="25"/>
      <c r="H63" s="104">
        <f t="shared" si="1"/>
        <v>0</v>
      </c>
    </row>
    <row r="64" spans="2:11" s="62" customFormat="1" ht="31.5">
      <c r="B64" s="105">
        <f>+COUNT($B$54:B63)+1</f>
        <v>10</v>
      </c>
      <c r="C64" s="106"/>
      <c r="D64" s="130" t="s">
        <v>204</v>
      </c>
      <c r="E64" s="25" t="s">
        <v>22</v>
      </c>
      <c r="F64" s="25">
        <v>1</v>
      </c>
      <c r="G64" s="25"/>
      <c r="H64" s="104">
        <f t="shared" si="1"/>
        <v>0</v>
      </c>
    </row>
    <row r="65" spans="2:10" s="62" customFormat="1">
      <c r="B65" s="105">
        <f>+COUNT($B$54:B64)+1</f>
        <v>11</v>
      </c>
      <c r="C65" s="106"/>
      <c r="D65" s="130" t="s">
        <v>205</v>
      </c>
      <c r="E65" s="25" t="s">
        <v>49</v>
      </c>
      <c r="F65" s="25">
        <v>1</v>
      </c>
      <c r="G65" s="25"/>
      <c r="H65" s="104">
        <f t="shared" si="1"/>
        <v>0</v>
      </c>
    </row>
    <row r="66" spans="2:10" s="62" customFormat="1" ht="15.75" customHeight="1">
      <c r="B66" s="108"/>
      <c r="C66" s="109"/>
      <c r="D66" s="110"/>
      <c r="E66" s="111"/>
      <c r="F66" s="112"/>
      <c r="G66" s="113"/>
      <c r="H66" s="113"/>
    </row>
    <row r="67" spans="2:10" s="62" customFormat="1" ht="16.5" thickBot="1">
      <c r="B67" s="114"/>
      <c r="C67" s="115"/>
      <c r="D67" s="115"/>
      <c r="E67" s="116"/>
      <c r="F67" s="116"/>
      <c r="G67" s="24" t="str">
        <f>C53&amp;" SKUPAJ:"</f>
        <v>NNO SKUPAJ:</v>
      </c>
      <c r="H67" s="117">
        <f>ROUND(SUM(H$55:H$65),2)</f>
        <v>0</v>
      </c>
    </row>
    <row r="68" spans="2:10" s="62" customFormat="1">
      <c r="B68" s="118"/>
      <c r="C68" s="109"/>
      <c r="D68" s="119"/>
      <c r="E68" s="120"/>
      <c r="F68" s="112"/>
      <c r="G68" s="113"/>
      <c r="H68" s="113"/>
      <c r="J68" s="63"/>
    </row>
    <row r="69" spans="2:10" s="62" customFormat="1">
      <c r="B69" s="99" t="s">
        <v>43</v>
      </c>
      <c r="C69" s="220" t="s">
        <v>207</v>
      </c>
      <c r="D69" s="220"/>
      <c r="E69" s="100"/>
      <c r="F69" s="101"/>
      <c r="G69" s="22"/>
      <c r="H69" s="102"/>
      <c r="J69" s="63"/>
    </row>
    <row r="70" spans="2:10" s="62" customFormat="1">
      <c r="B70" s="103"/>
      <c r="C70" s="219"/>
      <c r="D70" s="219"/>
      <c r="E70" s="219"/>
      <c r="F70" s="219"/>
      <c r="G70" s="23"/>
      <c r="H70" s="104"/>
    </row>
    <row r="71" spans="2:10" s="62" customFormat="1" ht="31.5">
      <c r="B71" s="105">
        <f>+COUNT($B$70:B70)+1</f>
        <v>1</v>
      </c>
      <c r="C71" s="106"/>
      <c r="D71" s="107" t="s">
        <v>208</v>
      </c>
      <c r="E71" s="25" t="s">
        <v>48</v>
      </c>
      <c r="F71" s="25">
        <v>1610</v>
      </c>
      <c r="G71" s="25"/>
      <c r="H71" s="104">
        <f t="shared" ref="H71:H73" si="2">+ROUND($F71*G71,2)</f>
        <v>0</v>
      </c>
      <c r="J71" s="63"/>
    </row>
    <row r="72" spans="2:10" s="62" customFormat="1" ht="31.5">
      <c r="B72" s="105">
        <f>+COUNT($B$70:B71)+1</f>
        <v>2</v>
      </c>
      <c r="C72" s="106"/>
      <c r="D72" s="107" t="s">
        <v>209</v>
      </c>
      <c r="E72" s="25" t="s">
        <v>48</v>
      </c>
      <c r="F72" s="25">
        <v>1150</v>
      </c>
      <c r="G72" s="25"/>
      <c r="H72" s="104">
        <f t="shared" si="2"/>
        <v>0</v>
      </c>
      <c r="J72" s="63"/>
    </row>
    <row r="73" spans="2:10" s="62" customFormat="1" ht="141.75">
      <c r="B73" s="105">
        <f>+COUNT($B$70:B72)+1</f>
        <v>3</v>
      </c>
      <c r="C73" s="106"/>
      <c r="D73" s="107" t="s">
        <v>210</v>
      </c>
      <c r="E73" s="25" t="s">
        <v>49</v>
      </c>
      <c r="F73" s="25">
        <v>1</v>
      </c>
      <c r="G73" s="25"/>
      <c r="H73" s="104">
        <f t="shared" si="2"/>
        <v>0</v>
      </c>
      <c r="J73" s="63"/>
    </row>
    <row r="74" spans="2:10" s="62" customFormat="1" ht="40.5" customHeight="1">
      <c r="B74" s="105"/>
      <c r="C74" s="213" t="s">
        <v>309</v>
      </c>
      <c r="D74" s="126" t="s">
        <v>211</v>
      </c>
      <c r="E74" s="127"/>
      <c r="F74" s="127" t="s">
        <v>223</v>
      </c>
      <c r="G74" s="25"/>
      <c r="H74" s="104"/>
      <c r="J74" s="63"/>
    </row>
    <row r="75" spans="2:10" s="62" customFormat="1" ht="67.5" customHeight="1">
      <c r="B75" s="105"/>
      <c r="C75" s="106"/>
      <c r="D75" s="126" t="s">
        <v>212</v>
      </c>
      <c r="E75" s="127"/>
      <c r="F75" s="127" t="s">
        <v>223</v>
      </c>
      <c r="G75" s="25"/>
      <c r="H75" s="104"/>
      <c r="J75" s="63"/>
    </row>
    <row r="76" spans="2:10" s="62" customFormat="1">
      <c r="B76" s="105"/>
      <c r="C76" s="106"/>
      <c r="D76" s="126" t="s">
        <v>213</v>
      </c>
      <c r="E76" s="127"/>
      <c r="F76" s="127" t="s">
        <v>223</v>
      </c>
      <c r="G76" s="25"/>
      <c r="H76" s="104"/>
      <c r="J76" s="63"/>
    </row>
    <row r="77" spans="2:10" s="62" customFormat="1">
      <c r="B77" s="105"/>
      <c r="C77" s="106"/>
      <c r="D77" s="126" t="s">
        <v>214</v>
      </c>
      <c r="E77" s="127"/>
      <c r="F77" s="127" t="s">
        <v>223</v>
      </c>
      <c r="G77" s="25"/>
      <c r="H77" s="104"/>
      <c r="J77" s="63"/>
    </row>
    <row r="78" spans="2:10" s="62" customFormat="1">
      <c r="B78" s="105"/>
      <c r="C78" s="106"/>
      <c r="D78" s="126" t="s">
        <v>215</v>
      </c>
      <c r="E78" s="127"/>
      <c r="F78" s="127" t="s">
        <v>224</v>
      </c>
      <c r="G78" s="25"/>
      <c r="H78" s="104"/>
      <c r="J78" s="63"/>
    </row>
    <row r="79" spans="2:10" s="62" customFormat="1">
      <c r="B79" s="105"/>
      <c r="C79" s="106"/>
      <c r="D79" s="126" t="s">
        <v>216</v>
      </c>
      <c r="E79" s="127"/>
      <c r="F79" s="127" t="s">
        <v>223</v>
      </c>
      <c r="G79" s="25"/>
      <c r="H79" s="104"/>
      <c r="J79" s="63"/>
    </row>
    <row r="80" spans="2:10" s="62" customFormat="1">
      <c r="B80" s="105"/>
      <c r="C80" s="106"/>
      <c r="D80" s="126" t="s">
        <v>217</v>
      </c>
      <c r="E80" s="127"/>
      <c r="F80" s="127" t="s">
        <v>225</v>
      </c>
      <c r="G80" s="25"/>
      <c r="H80" s="104"/>
      <c r="J80" s="63"/>
    </row>
    <row r="81" spans="2:10" s="62" customFormat="1" ht="31.5">
      <c r="B81" s="105"/>
      <c r="C81" s="106"/>
      <c r="D81" s="126" t="s">
        <v>218</v>
      </c>
      <c r="E81" s="127"/>
      <c r="F81" s="127" t="s">
        <v>225</v>
      </c>
      <c r="G81" s="25"/>
      <c r="H81" s="104"/>
      <c r="J81" s="63"/>
    </row>
    <row r="82" spans="2:10" s="62" customFormat="1">
      <c r="B82" s="105"/>
      <c r="C82" s="106"/>
      <c r="D82" s="126" t="s">
        <v>219</v>
      </c>
      <c r="E82" s="127"/>
      <c r="F82" s="127" t="s">
        <v>223</v>
      </c>
      <c r="G82" s="25"/>
      <c r="H82" s="104"/>
      <c r="J82" s="63"/>
    </row>
    <row r="83" spans="2:10" s="62" customFormat="1">
      <c r="B83" s="105"/>
      <c r="C83" s="106"/>
      <c r="D83" s="126" t="s">
        <v>220</v>
      </c>
      <c r="E83" s="127"/>
      <c r="F83" s="127" t="s">
        <v>223</v>
      </c>
      <c r="G83" s="25"/>
      <c r="H83" s="104"/>
      <c r="J83" s="63"/>
    </row>
    <row r="84" spans="2:10" s="62" customFormat="1">
      <c r="B84" s="105"/>
      <c r="C84" s="106"/>
      <c r="D84" s="126" t="s">
        <v>221</v>
      </c>
      <c r="E84" s="127"/>
      <c r="F84" s="127" t="s">
        <v>223</v>
      </c>
      <c r="G84" s="25"/>
      <c r="H84" s="104"/>
      <c r="J84" s="63"/>
    </row>
    <row r="85" spans="2:10" s="62" customFormat="1" ht="47.25">
      <c r="B85" s="105"/>
      <c r="C85" s="106"/>
      <c r="D85" s="126" t="s">
        <v>222</v>
      </c>
      <c r="E85" s="127"/>
      <c r="F85" s="127"/>
      <c r="G85" s="25"/>
      <c r="H85" s="104"/>
      <c r="J85" s="63"/>
    </row>
    <row r="86" spans="2:10" s="62" customFormat="1" ht="126">
      <c r="B86" s="105">
        <f>+COUNT($B$70:B85)+1</f>
        <v>4</v>
      </c>
      <c r="C86" s="106"/>
      <c r="D86" s="107" t="s">
        <v>226</v>
      </c>
      <c r="E86" s="25" t="s">
        <v>49</v>
      </c>
      <c r="F86" s="25">
        <v>37</v>
      </c>
      <c r="G86" s="25"/>
      <c r="H86" s="104">
        <f>+ROUND($F86*G86,2)</f>
        <v>0</v>
      </c>
      <c r="J86" s="63"/>
    </row>
    <row r="87" spans="2:10" s="62" customFormat="1" ht="78.75">
      <c r="B87" s="105">
        <f>+COUNT($B$70:B86)+1</f>
        <v>5</v>
      </c>
      <c r="C87" s="106"/>
      <c r="D87" s="107" t="s">
        <v>227</v>
      </c>
      <c r="E87" s="25" t="s">
        <v>22</v>
      </c>
      <c r="F87" s="25">
        <v>1</v>
      </c>
      <c r="G87" s="25"/>
      <c r="H87" s="104">
        <f t="shared" ref="H87:H97" si="3">+ROUND($F87*G87,2)</f>
        <v>0</v>
      </c>
      <c r="J87" s="63"/>
    </row>
    <row r="88" spans="2:10" s="62" customFormat="1" ht="157.5">
      <c r="B88" s="105">
        <f>+COUNT($B$70:B87)+1</f>
        <v>6</v>
      </c>
      <c r="C88" s="106"/>
      <c r="D88" s="107" t="s">
        <v>228</v>
      </c>
      <c r="E88" s="25" t="s">
        <v>49</v>
      </c>
      <c r="F88" s="25">
        <v>8</v>
      </c>
      <c r="G88" s="25"/>
      <c r="H88" s="104">
        <f t="shared" si="3"/>
        <v>0</v>
      </c>
      <c r="J88" s="63"/>
    </row>
    <row r="89" spans="2:10" s="62" customFormat="1" ht="47.25">
      <c r="B89" s="105">
        <f>+COUNT($B$70:B88)+1</f>
        <v>7</v>
      </c>
      <c r="C89" s="106"/>
      <c r="D89" s="107" t="s">
        <v>229</v>
      </c>
      <c r="E89" s="25" t="s">
        <v>49</v>
      </c>
      <c r="F89" s="25">
        <v>8</v>
      </c>
      <c r="G89" s="25"/>
      <c r="H89" s="104">
        <f t="shared" si="3"/>
        <v>0</v>
      </c>
      <c r="J89" s="63"/>
    </row>
    <row r="90" spans="2:10" s="62" customFormat="1" ht="173.25">
      <c r="B90" s="105">
        <f>+COUNT($B$70:B89)+1</f>
        <v>8</v>
      </c>
      <c r="C90" s="106"/>
      <c r="D90" s="107" t="s">
        <v>230</v>
      </c>
      <c r="E90" s="25" t="s">
        <v>49</v>
      </c>
      <c r="F90" s="25">
        <v>2</v>
      </c>
      <c r="G90" s="25"/>
      <c r="H90" s="104">
        <f t="shared" si="3"/>
        <v>0</v>
      </c>
      <c r="J90" s="63"/>
    </row>
    <row r="91" spans="2:10" s="62" customFormat="1" ht="47.25">
      <c r="B91" s="105">
        <f>+COUNT($B$70:B90)+1</f>
        <v>9</v>
      </c>
      <c r="C91" s="106"/>
      <c r="D91" s="107" t="s">
        <v>231</v>
      </c>
      <c r="E91" s="25" t="s">
        <v>49</v>
      </c>
      <c r="F91" s="25">
        <v>2</v>
      </c>
      <c r="G91" s="25"/>
      <c r="H91" s="104">
        <f t="shared" si="3"/>
        <v>0</v>
      </c>
      <c r="J91" s="63"/>
    </row>
    <row r="92" spans="2:10" s="62" customFormat="1" ht="173.25">
      <c r="B92" s="105">
        <f>+COUNT($B$70:B91)+1</f>
        <v>10</v>
      </c>
      <c r="C92" s="106"/>
      <c r="D92" s="107" t="s">
        <v>232</v>
      </c>
      <c r="E92" s="25" t="s">
        <v>49</v>
      </c>
      <c r="F92" s="25">
        <v>11</v>
      </c>
      <c r="G92" s="25"/>
      <c r="H92" s="104">
        <f t="shared" si="3"/>
        <v>0</v>
      </c>
      <c r="J92" s="63"/>
    </row>
    <row r="93" spans="2:10" s="62" customFormat="1" ht="47.25">
      <c r="B93" s="105">
        <f>+COUNT($B$70:B92)+1</f>
        <v>11</v>
      </c>
      <c r="C93" s="106"/>
      <c r="D93" s="107" t="s">
        <v>229</v>
      </c>
      <c r="E93" s="25" t="s">
        <v>49</v>
      </c>
      <c r="F93" s="25">
        <v>8</v>
      </c>
      <c r="G93" s="25"/>
      <c r="H93" s="104">
        <f t="shared" si="3"/>
        <v>0</v>
      </c>
      <c r="J93" s="63"/>
    </row>
    <row r="94" spans="2:10" s="62" customFormat="1" ht="409.5">
      <c r="B94" s="105">
        <f>+COUNT($B$70:B93)+1</f>
        <v>12</v>
      </c>
      <c r="C94" s="106"/>
      <c r="D94" s="107" t="s">
        <v>233</v>
      </c>
      <c r="E94" s="25" t="s">
        <v>22</v>
      </c>
      <c r="F94" s="25">
        <v>14</v>
      </c>
      <c r="G94" s="25"/>
      <c r="H94" s="104">
        <f t="shared" si="3"/>
        <v>0</v>
      </c>
      <c r="J94" s="63"/>
    </row>
    <row r="95" spans="2:10" s="62" customFormat="1" ht="409.5">
      <c r="B95" s="105">
        <f>+COUNT($B$70:B94)+1</f>
        <v>13</v>
      </c>
      <c r="C95" s="106"/>
      <c r="D95" s="107" t="s">
        <v>234</v>
      </c>
      <c r="E95" s="25" t="s">
        <v>22</v>
      </c>
      <c r="F95" s="25">
        <v>19</v>
      </c>
      <c r="G95" s="25"/>
      <c r="H95" s="104">
        <f t="shared" si="3"/>
        <v>0</v>
      </c>
      <c r="J95" s="63"/>
    </row>
    <row r="96" spans="2:10" s="62" customFormat="1" ht="409.5">
      <c r="B96" s="105">
        <f>+COUNT($B$70:B95)+1</f>
        <v>14</v>
      </c>
      <c r="C96" s="106"/>
      <c r="D96" s="107" t="s">
        <v>235</v>
      </c>
      <c r="E96" s="25" t="s">
        <v>22</v>
      </c>
      <c r="F96" s="25">
        <v>11</v>
      </c>
      <c r="G96" s="25"/>
      <c r="H96" s="104">
        <f t="shared" si="3"/>
        <v>0</v>
      </c>
      <c r="J96" s="63"/>
    </row>
    <row r="97" spans="2:10" s="62" customFormat="1" ht="409.5">
      <c r="B97" s="105">
        <f>+COUNT($B$70:B96)+1</f>
        <v>15</v>
      </c>
      <c r="C97" s="106"/>
      <c r="D97" s="107" t="s">
        <v>236</v>
      </c>
      <c r="E97" s="25" t="s">
        <v>22</v>
      </c>
      <c r="F97" s="25">
        <v>11</v>
      </c>
      <c r="G97" s="25"/>
      <c r="H97" s="104">
        <f t="shared" si="3"/>
        <v>0</v>
      </c>
      <c r="J97" s="63"/>
    </row>
    <row r="98" spans="2:10" s="62" customFormat="1" ht="15.75" customHeight="1">
      <c r="B98" s="108"/>
      <c r="C98" s="109"/>
      <c r="D98" s="110"/>
      <c r="E98" s="111"/>
      <c r="F98" s="112"/>
      <c r="G98" s="113"/>
      <c r="H98" s="113"/>
    </row>
    <row r="99" spans="2:10" s="62" customFormat="1" ht="16.5" thickBot="1">
      <c r="B99" s="114"/>
      <c r="C99" s="115"/>
      <c r="D99" s="115"/>
      <c r="E99" s="116"/>
      <c r="F99" s="116"/>
      <c r="G99" s="24" t="str">
        <f>C69&amp;" SKUPAJ:"</f>
        <v>JR SKUPAJ:</v>
      </c>
      <c r="H99" s="117">
        <f>ROUND(SUM(H$71:H$97),2)</f>
        <v>0</v>
      </c>
    </row>
    <row r="100" spans="2:10" s="62" customFormat="1">
      <c r="B100" s="118"/>
      <c r="C100" s="109"/>
      <c r="D100" s="119"/>
      <c r="E100" s="120"/>
      <c r="F100" s="112"/>
      <c r="G100" s="113"/>
      <c r="H100" s="113"/>
      <c r="J100" s="63"/>
    </row>
    <row r="101" spans="2:10" s="62" customFormat="1">
      <c r="B101" s="99" t="s">
        <v>47</v>
      </c>
      <c r="C101" s="220" t="s">
        <v>311</v>
      </c>
      <c r="D101" s="220"/>
      <c r="E101" s="100"/>
      <c r="F101" s="101"/>
      <c r="G101" s="22"/>
      <c r="H101" s="102"/>
      <c r="J101" s="63"/>
    </row>
    <row r="102" spans="2:10" s="62" customFormat="1">
      <c r="B102" s="103"/>
      <c r="C102" s="219"/>
      <c r="D102" s="219"/>
      <c r="E102" s="219"/>
      <c r="F102" s="219"/>
      <c r="G102" s="23"/>
      <c r="H102" s="104"/>
    </row>
    <row r="103" spans="2:10" s="62" customFormat="1" ht="63">
      <c r="B103" s="105">
        <f>+COUNT($B102:B$102)+1</f>
        <v>1</v>
      </c>
      <c r="C103" s="106"/>
      <c r="D103" s="107" t="s">
        <v>237</v>
      </c>
      <c r="E103" s="25" t="s">
        <v>49</v>
      </c>
      <c r="F103" s="25">
        <v>1</v>
      </c>
      <c r="G103" s="25"/>
      <c r="H103" s="104">
        <f t="shared" ref="H103:H110" si="4">+ROUND($F103*G103,2)</f>
        <v>0</v>
      </c>
      <c r="J103" s="63"/>
    </row>
    <row r="104" spans="2:10" s="62" customFormat="1">
      <c r="B104" s="105">
        <f>+COUNT($B$102:B103)+1</f>
        <v>2</v>
      </c>
      <c r="C104" s="106"/>
      <c r="D104" s="107" t="s">
        <v>238</v>
      </c>
      <c r="E104" s="25" t="s">
        <v>49</v>
      </c>
      <c r="F104" s="25">
        <v>1</v>
      </c>
      <c r="G104" s="25"/>
      <c r="H104" s="104">
        <f t="shared" si="4"/>
        <v>0</v>
      </c>
      <c r="J104" s="63"/>
    </row>
    <row r="105" spans="2:10" s="62" customFormat="1" ht="31.5">
      <c r="B105" s="105">
        <f>+COUNT($B$102:B104)+1</f>
        <v>3</v>
      </c>
      <c r="C105" s="106"/>
      <c r="D105" s="107" t="s">
        <v>239</v>
      </c>
      <c r="E105" s="25" t="s">
        <v>49</v>
      </c>
      <c r="F105" s="25">
        <v>1</v>
      </c>
      <c r="G105" s="25"/>
      <c r="H105" s="104">
        <f t="shared" si="4"/>
        <v>0</v>
      </c>
      <c r="J105" s="63"/>
    </row>
    <row r="106" spans="2:10" s="62" customFormat="1">
      <c r="B106" s="105">
        <f>+COUNT($B$102:B105)+1</f>
        <v>4</v>
      </c>
      <c r="C106" s="106"/>
      <c r="D106" s="107" t="s">
        <v>240</v>
      </c>
      <c r="E106" s="25" t="s">
        <v>49</v>
      </c>
      <c r="F106" s="25">
        <v>1</v>
      </c>
      <c r="G106" s="25"/>
      <c r="H106" s="104">
        <f t="shared" si="4"/>
        <v>0</v>
      </c>
      <c r="J106" s="63"/>
    </row>
    <row r="107" spans="2:10" s="62" customFormat="1" ht="31.5">
      <c r="B107" s="105">
        <f>+COUNT($B$102:B106)+1</f>
        <v>5</v>
      </c>
      <c r="C107" s="106"/>
      <c r="D107" s="107" t="s">
        <v>241</v>
      </c>
      <c r="E107" s="25" t="s">
        <v>61</v>
      </c>
      <c r="F107" s="25">
        <v>8</v>
      </c>
      <c r="G107" s="25"/>
      <c r="H107" s="104">
        <f t="shared" si="4"/>
        <v>0</v>
      </c>
      <c r="J107" s="63"/>
    </row>
    <row r="108" spans="2:10" s="62" customFormat="1">
      <c r="B108" s="105">
        <f>+COUNT($B$102:B107)+1</f>
        <v>6</v>
      </c>
      <c r="C108" s="106"/>
      <c r="D108" s="107" t="s">
        <v>242</v>
      </c>
      <c r="E108" s="25" t="s">
        <v>61</v>
      </c>
      <c r="F108" s="25">
        <v>8</v>
      </c>
      <c r="G108" s="25"/>
      <c r="H108" s="104">
        <f t="shared" si="4"/>
        <v>0</v>
      </c>
      <c r="J108" s="63"/>
    </row>
    <row r="109" spans="2:10" s="62" customFormat="1">
      <c r="B109" s="105">
        <f>+COUNT($B$102:B108)+1</f>
        <v>7</v>
      </c>
      <c r="C109" s="106"/>
      <c r="D109" s="107" t="s">
        <v>243</v>
      </c>
      <c r="E109" s="25" t="s">
        <v>49</v>
      </c>
      <c r="F109" s="25">
        <v>1</v>
      </c>
      <c r="G109" s="25"/>
      <c r="H109" s="104">
        <f t="shared" si="4"/>
        <v>0</v>
      </c>
      <c r="J109" s="63"/>
    </row>
    <row r="110" spans="2:10" s="62" customFormat="1">
      <c r="B110" s="105">
        <f>+COUNT($B$102:B109)+1</f>
        <v>8</v>
      </c>
      <c r="C110" s="106"/>
      <c r="D110" s="107" t="s">
        <v>244</v>
      </c>
      <c r="E110" s="25" t="s">
        <v>49</v>
      </c>
      <c r="F110" s="25">
        <v>1</v>
      </c>
      <c r="G110" s="25"/>
      <c r="H110" s="104">
        <f t="shared" si="4"/>
        <v>0</v>
      </c>
      <c r="J110" s="63"/>
    </row>
    <row r="111" spans="2:10" s="62" customFormat="1" ht="15.75" customHeight="1">
      <c r="B111" s="108"/>
      <c r="C111" s="109"/>
      <c r="D111" s="110"/>
      <c r="E111" s="111"/>
      <c r="F111" s="112"/>
      <c r="G111" s="113"/>
      <c r="H111" s="113"/>
    </row>
    <row r="112" spans="2:10" s="62" customFormat="1" ht="16.5" thickBot="1">
      <c r="B112" s="114"/>
      <c r="C112" s="115"/>
      <c r="D112" s="115"/>
      <c r="E112" s="116"/>
      <c r="F112" s="116"/>
      <c r="G112" s="24" t="str">
        <f>C101&amp;" SKUPAJ:"</f>
        <v>OSTALA DELA SKUPAJ:</v>
      </c>
      <c r="H112" s="117">
        <f>ROUND(SUM(H$103:H$110),2)</f>
        <v>0</v>
      </c>
    </row>
  </sheetData>
  <mergeCells count="8">
    <mergeCell ref="C101:D101"/>
    <mergeCell ref="C102:F102"/>
    <mergeCell ref="C20:D20"/>
    <mergeCell ref="C21:F21"/>
    <mergeCell ref="C53:D53"/>
    <mergeCell ref="C54:F54"/>
    <mergeCell ref="C69:D69"/>
    <mergeCell ref="C70:F70"/>
  </mergeCells>
  <pageMargins left="0.70866141732283472" right="0.70866141732283472" top="0.74803149606299213" bottom="0.74803149606299213" header="0.31496062992125984" footer="0.31496062992125984"/>
  <pageSetup paperSize="9" scale="66" orientation="portrait" r:id="rId1"/>
  <headerFooter>
    <oddHeader>&amp;C&amp;"-,Ležeče"Ureditev ceste in kolesarske poti Lokavec&amp;R&amp;"-,Ležeče"RAZPIS 2020</oddHeader>
    <oddFooter>Stran &amp;P od &amp;N</oddFooter>
  </headerFooter>
  <rowBreaks count="2" manualBreakCount="2">
    <brk id="51" min="1" max="7" man="1"/>
    <brk id="99" min="1" max="7"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9C"/>
  </sheetPr>
  <dimension ref="B1:K64"/>
  <sheetViews>
    <sheetView view="pageBreakPreview" topLeftCell="A31" zoomScale="85" zoomScaleNormal="100" zoomScaleSheetLayoutView="85" workbookViewId="0">
      <selection activeCell="H6" sqref="H6"/>
    </sheetView>
  </sheetViews>
  <sheetFormatPr defaultColWidth="9.140625" defaultRowHeight="15.75"/>
  <cols>
    <col min="1" max="1" width="9.140625" style="63"/>
    <col min="2" max="3" width="10.7109375" style="65" customWidth="1"/>
    <col min="4" max="4" width="47.7109375" style="131" customWidth="1"/>
    <col min="5" max="5" width="14.7109375" style="17" customWidth="1"/>
    <col min="6" max="6" width="12.7109375" style="17" customWidth="1"/>
    <col min="7" max="7" width="15.7109375" style="17" customWidth="1"/>
    <col min="8" max="8" width="15.7109375" style="61" customWidth="1"/>
    <col min="9" max="9" width="11.5703125" style="62" bestFit="1" customWidth="1"/>
    <col min="10" max="10" width="10.140625" style="63" bestFit="1" customWidth="1"/>
    <col min="11" max="16384" width="9.140625" style="63"/>
  </cols>
  <sheetData>
    <row r="1" spans="2:10">
      <c r="B1" s="59" t="s">
        <v>54</v>
      </c>
      <c r="C1" s="60" t="str">
        <f ca="1">MID(CELL("filename",A1),FIND("]",CELL("filename",A1))+1,255)</f>
        <v>TELEKOMUNIKACIJE</v>
      </c>
    </row>
    <row r="3" spans="2:10">
      <c r="B3" s="64" t="s">
        <v>13</v>
      </c>
    </row>
    <row r="4" spans="2:10">
      <c r="B4" s="66" t="str">
        <f ca="1">"REKAPITULACIJA "&amp;C1</f>
        <v>REKAPITULACIJA TELEKOMUNIKACIJE</v>
      </c>
      <c r="C4" s="67"/>
      <c r="D4" s="67"/>
      <c r="E4" s="18"/>
      <c r="F4" s="18"/>
      <c r="G4" s="18"/>
      <c r="H4" s="25"/>
      <c r="I4" s="68"/>
    </row>
    <row r="5" spans="2:10">
      <c r="B5" s="69"/>
      <c r="C5" s="70"/>
      <c r="D5" s="71"/>
      <c r="H5" s="72"/>
      <c r="I5" s="73"/>
      <c r="J5" s="74"/>
    </row>
    <row r="6" spans="2:10">
      <c r="B6" s="75" t="s">
        <v>45</v>
      </c>
      <c r="D6" s="76" t="str">
        <f>VLOOKUP(B6,$B$14:$H$9819,2,FALSE)</f>
        <v>GRADBENA DELA</v>
      </c>
      <c r="E6" s="77"/>
      <c r="F6" s="61"/>
      <c r="H6" s="78">
        <f>ROUND(VLOOKUP($D6&amp;" SKUPAJ:",$G$14:H$9819,2,FALSE),2)</f>
        <v>0</v>
      </c>
      <c r="I6" s="79"/>
      <c r="J6" s="80"/>
    </row>
    <row r="7" spans="2:10">
      <c r="B7" s="75"/>
      <c r="D7" s="76"/>
      <c r="E7" s="77"/>
      <c r="F7" s="61"/>
      <c r="H7" s="78"/>
      <c r="I7" s="81"/>
      <c r="J7" s="82"/>
    </row>
    <row r="8" spans="2:10">
      <c r="B8" s="75" t="s">
        <v>46</v>
      </c>
      <c r="D8" s="76" t="str">
        <f>VLOOKUP(B8,$B$14:$H$9819,2,FALSE)</f>
        <v>ELEKTROMONTAŽNA DELA</v>
      </c>
      <c r="E8" s="77"/>
      <c r="F8" s="61"/>
      <c r="H8" s="78">
        <f>ROUND(VLOOKUP($D8&amp;" SKUPAJ:",$G$14:H$9819,2,FALSE),2)</f>
        <v>0</v>
      </c>
      <c r="I8" s="83"/>
      <c r="J8" s="84"/>
    </row>
    <row r="9" spans="2:10">
      <c r="B9" s="75"/>
      <c r="D9" s="76"/>
      <c r="E9" s="77"/>
      <c r="F9" s="61"/>
      <c r="H9" s="78"/>
      <c r="I9" s="68"/>
    </row>
    <row r="10" spans="2:10">
      <c r="B10" s="75" t="s">
        <v>43</v>
      </c>
      <c r="D10" s="76" t="str">
        <f>VLOOKUP(B10,$B$14:$H$9819,2,FALSE)</f>
        <v>OSTALO</v>
      </c>
      <c r="E10" s="77"/>
      <c r="F10" s="61"/>
      <c r="H10" s="78">
        <f>ROUND(VLOOKUP($D10&amp;" SKUPAJ:",$G$14:H$9819,2,FALSE),2)</f>
        <v>0</v>
      </c>
    </row>
    <row r="11" spans="2:10" s="62" customFormat="1" ht="16.5" thickBot="1">
      <c r="B11" s="85"/>
      <c r="C11" s="86"/>
      <c r="D11" s="87"/>
      <c r="E11" s="88"/>
      <c r="F11" s="89"/>
      <c r="G11" s="19"/>
      <c r="H11" s="90"/>
    </row>
    <row r="12" spans="2:10" s="62" customFormat="1" ht="16.5" thickTop="1">
      <c r="B12" s="91"/>
      <c r="C12" s="92"/>
      <c r="D12" s="93"/>
      <c r="E12" s="20"/>
      <c r="F12" s="94"/>
      <c r="G12" s="20" t="str">
        <f ca="1">"SKUPAJ "&amp;C1&amp;" (BREZ DDV):"</f>
        <v>SKUPAJ TELEKOMUNIKACIJE (BREZ DDV):</v>
      </c>
      <c r="H12" s="95">
        <f>ROUND(SUM(H6:H10),2)</f>
        <v>0</v>
      </c>
    </row>
    <row r="14" spans="2:10" s="62" customFormat="1" ht="16.5" thickBot="1">
      <c r="B14" s="96" t="s">
        <v>0</v>
      </c>
      <c r="C14" s="97" t="s">
        <v>1</v>
      </c>
      <c r="D14" s="98" t="s">
        <v>2</v>
      </c>
      <c r="E14" s="21" t="s">
        <v>3</v>
      </c>
      <c r="F14" s="21" t="s">
        <v>4</v>
      </c>
      <c r="G14" s="21" t="s">
        <v>5</v>
      </c>
      <c r="H14" s="21" t="s">
        <v>6</v>
      </c>
    </row>
    <row r="16" spans="2:10">
      <c r="B16" s="125"/>
      <c r="C16" s="125"/>
      <c r="D16" s="125"/>
      <c r="E16" s="125"/>
      <c r="F16" s="125"/>
      <c r="G16" s="125"/>
      <c r="H16" s="125"/>
    </row>
    <row r="18" spans="2:11" s="62" customFormat="1">
      <c r="B18" s="99" t="s">
        <v>45</v>
      </c>
      <c r="C18" s="220" t="s">
        <v>64</v>
      </c>
      <c r="D18" s="220"/>
      <c r="E18" s="100"/>
      <c r="F18" s="101"/>
      <c r="G18" s="22"/>
      <c r="H18" s="102"/>
    </row>
    <row r="19" spans="2:11" s="62" customFormat="1">
      <c r="B19" s="103"/>
      <c r="C19" s="219"/>
      <c r="D19" s="219"/>
      <c r="E19" s="219"/>
      <c r="F19" s="219"/>
      <c r="G19" s="23"/>
      <c r="H19" s="104"/>
    </row>
    <row r="20" spans="2:11" s="62" customFormat="1" ht="31.5">
      <c r="B20" s="105">
        <f>+COUNT($B$19:B19)+1</f>
        <v>1</v>
      </c>
      <c r="C20" s="106"/>
      <c r="D20" s="107" t="s">
        <v>170</v>
      </c>
      <c r="E20" s="25"/>
      <c r="F20" s="25"/>
      <c r="G20" s="25"/>
      <c r="H20" s="104"/>
      <c r="K20" s="17"/>
    </row>
    <row r="21" spans="2:11" s="62" customFormat="1" ht="31.5">
      <c r="B21" s="211" t="s">
        <v>271</v>
      </c>
      <c r="C21" s="106"/>
      <c r="D21" s="107" t="s">
        <v>171</v>
      </c>
      <c r="E21" s="25" t="s">
        <v>24</v>
      </c>
      <c r="F21" s="25">
        <v>603.79999999999995</v>
      </c>
      <c r="G21" s="25"/>
      <c r="H21" s="104">
        <f>+ROUND($F21*G21,2)</f>
        <v>0</v>
      </c>
      <c r="K21" s="17"/>
    </row>
    <row r="22" spans="2:11" s="62" customFormat="1" ht="78.75">
      <c r="B22" s="211" t="s">
        <v>272</v>
      </c>
      <c r="C22" s="121"/>
      <c r="D22" s="122" t="s">
        <v>245</v>
      </c>
      <c r="E22" s="123" t="s">
        <v>24</v>
      </c>
      <c r="F22" s="123">
        <v>5.5</v>
      </c>
      <c r="G22" s="123"/>
      <c r="H22" s="104">
        <f t="shared" ref="H22:H35" si="0">+ROUND($F22*G22,2)</f>
        <v>0</v>
      </c>
      <c r="K22" s="17"/>
    </row>
    <row r="23" spans="2:11" s="62" customFormat="1" ht="47.25">
      <c r="B23" s="211" t="s">
        <v>273</v>
      </c>
      <c r="C23" s="106"/>
      <c r="D23" s="107" t="s">
        <v>174</v>
      </c>
      <c r="E23" s="25" t="s">
        <v>24</v>
      </c>
      <c r="F23" s="25">
        <v>48.1</v>
      </c>
      <c r="G23" s="25"/>
      <c r="H23" s="104">
        <f t="shared" si="0"/>
        <v>0</v>
      </c>
      <c r="K23" s="17"/>
    </row>
    <row r="24" spans="2:11" s="62" customFormat="1" ht="31.5">
      <c r="B24" s="211" t="s">
        <v>274</v>
      </c>
      <c r="C24" s="106"/>
      <c r="D24" s="107" t="s">
        <v>175</v>
      </c>
      <c r="E24" s="25" t="s">
        <v>24</v>
      </c>
      <c r="F24" s="25">
        <v>78.400000000000006</v>
      </c>
      <c r="G24" s="25"/>
      <c r="H24" s="104">
        <f t="shared" si="0"/>
        <v>0</v>
      </c>
      <c r="K24" s="17"/>
    </row>
    <row r="25" spans="2:11" s="62" customFormat="1" ht="31.5">
      <c r="B25" s="211" t="s">
        <v>275</v>
      </c>
      <c r="C25" s="106"/>
      <c r="D25" s="107" t="s">
        <v>176</v>
      </c>
      <c r="E25" s="25" t="s">
        <v>24</v>
      </c>
      <c r="F25" s="25">
        <v>455.9</v>
      </c>
      <c r="G25" s="25"/>
      <c r="H25" s="104">
        <f t="shared" si="0"/>
        <v>0</v>
      </c>
      <c r="K25" s="17"/>
    </row>
    <row r="26" spans="2:11" s="62" customFormat="1" ht="47.25">
      <c r="B26" s="211" t="s">
        <v>276</v>
      </c>
      <c r="C26" s="106"/>
      <c r="D26" s="107" t="s">
        <v>177</v>
      </c>
      <c r="E26" s="25" t="s">
        <v>24</v>
      </c>
      <c r="F26" s="25">
        <v>132</v>
      </c>
      <c r="G26" s="25"/>
      <c r="H26" s="104">
        <f t="shared" si="0"/>
        <v>0</v>
      </c>
      <c r="K26" s="17"/>
    </row>
    <row r="27" spans="2:11" s="62" customFormat="1" ht="47.25">
      <c r="B27" s="105">
        <f>+COUNT($B$19:B26)+1</f>
        <v>2</v>
      </c>
      <c r="C27" s="106"/>
      <c r="D27" s="107" t="s">
        <v>246</v>
      </c>
      <c r="E27" s="25" t="s">
        <v>48</v>
      </c>
      <c r="F27" s="25">
        <v>800</v>
      </c>
      <c r="G27" s="25"/>
      <c r="H27" s="104">
        <f t="shared" si="0"/>
        <v>0</v>
      </c>
      <c r="K27" s="17"/>
    </row>
    <row r="28" spans="2:11" s="62" customFormat="1" ht="78.75">
      <c r="B28" s="105">
        <f>+COUNT($B$19:B27)+1</f>
        <v>3</v>
      </c>
      <c r="C28" s="106"/>
      <c r="D28" s="107" t="s">
        <v>247</v>
      </c>
      <c r="E28" s="25" t="s">
        <v>24</v>
      </c>
      <c r="F28" s="25">
        <v>96</v>
      </c>
      <c r="G28" s="25"/>
      <c r="H28" s="104">
        <f t="shared" si="0"/>
        <v>0</v>
      </c>
      <c r="K28" s="17"/>
    </row>
    <row r="29" spans="2:11" s="62" customFormat="1" ht="78.75">
      <c r="B29" s="105">
        <f>+COUNT($B$19:B28)+1</f>
        <v>4</v>
      </c>
      <c r="C29" s="106"/>
      <c r="D29" s="107" t="s">
        <v>248</v>
      </c>
      <c r="E29" s="25" t="s">
        <v>24</v>
      </c>
      <c r="F29" s="25">
        <v>48.5</v>
      </c>
      <c r="G29" s="25"/>
      <c r="H29" s="104">
        <f t="shared" si="0"/>
        <v>0</v>
      </c>
      <c r="K29" s="17"/>
    </row>
    <row r="30" spans="2:11" s="62" customFormat="1" ht="78.75">
      <c r="B30" s="105">
        <f>+COUNT($B$19:B29)+1</f>
        <v>5</v>
      </c>
      <c r="C30" s="106"/>
      <c r="D30" s="107" t="s">
        <v>249</v>
      </c>
      <c r="E30" s="25" t="s">
        <v>24</v>
      </c>
      <c r="F30" s="25">
        <v>21</v>
      </c>
      <c r="G30" s="25"/>
      <c r="H30" s="104">
        <f t="shared" si="0"/>
        <v>0</v>
      </c>
      <c r="K30" s="17"/>
    </row>
    <row r="31" spans="2:11" s="62" customFormat="1" ht="47.25">
      <c r="B31" s="105">
        <f>+COUNT($B$19:B30)+1</f>
        <v>6</v>
      </c>
      <c r="C31" s="106"/>
      <c r="D31" s="107" t="s">
        <v>250</v>
      </c>
      <c r="E31" s="25" t="s">
        <v>22</v>
      </c>
      <c r="F31" s="25">
        <v>5</v>
      </c>
      <c r="G31" s="25"/>
      <c r="H31" s="104">
        <f t="shared" si="0"/>
        <v>0</v>
      </c>
      <c r="K31" s="17"/>
    </row>
    <row r="32" spans="2:11" s="62" customFormat="1" ht="47.25">
      <c r="B32" s="105">
        <f>+COUNT($B$19:B31)+1</f>
        <v>7</v>
      </c>
      <c r="C32" s="106"/>
      <c r="D32" s="107" t="s">
        <v>251</v>
      </c>
      <c r="E32" s="25" t="s">
        <v>22</v>
      </c>
      <c r="F32" s="25">
        <v>7</v>
      </c>
      <c r="G32" s="25"/>
      <c r="H32" s="104">
        <f t="shared" si="0"/>
        <v>0</v>
      </c>
      <c r="K32" s="17"/>
    </row>
    <row r="33" spans="2:11" s="62" customFormat="1" ht="31.5">
      <c r="B33" s="105">
        <f>+COUNT($B$19:B32)+1</f>
        <v>8</v>
      </c>
      <c r="C33" s="106"/>
      <c r="D33" s="107" t="s">
        <v>252</v>
      </c>
      <c r="E33" s="25" t="s">
        <v>48</v>
      </c>
      <c r="F33" s="25">
        <v>1670</v>
      </c>
      <c r="G33" s="25"/>
      <c r="H33" s="104">
        <f t="shared" si="0"/>
        <v>0</v>
      </c>
      <c r="K33" s="17"/>
    </row>
    <row r="34" spans="2:11" s="62" customFormat="1" ht="31.5">
      <c r="B34" s="105">
        <f>+COUNT($B$19:B33)+1</f>
        <v>9</v>
      </c>
      <c r="C34" s="106"/>
      <c r="D34" s="107" t="s">
        <v>253</v>
      </c>
      <c r="E34" s="25" t="s">
        <v>48</v>
      </c>
      <c r="F34" s="25">
        <v>1670</v>
      </c>
      <c r="G34" s="25"/>
      <c r="H34" s="104">
        <f t="shared" si="0"/>
        <v>0</v>
      </c>
      <c r="K34" s="17"/>
    </row>
    <row r="35" spans="2:11" s="62" customFormat="1" ht="63">
      <c r="B35" s="105">
        <f>+COUNT($B$19:B34)+1</f>
        <v>10</v>
      </c>
      <c r="C35" s="106"/>
      <c r="D35" s="107" t="s">
        <v>254</v>
      </c>
      <c r="E35" s="25" t="s">
        <v>49</v>
      </c>
      <c r="F35" s="25">
        <v>2</v>
      </c>
      <c r="G35" s="25"/>
      <c r="H35" s="104">
        <f t="shared" si="0"/>
        <v>0</v>
      </c>
      <c r="K35" s="17"/>
    </row>
    <row r="36" spans="2:11" s="62" customFormat="1" ht="15.75" customHeight="1">
      <c r="B36" s="108"/>
      <c r="C36" s="109"/>
      <c r="D36" s="110"/>
      <c r="E36" s="111"/>
      <c r="F36" s="112"/>
      <c r="G36" s="113"/>
      <c r="H36" s="113"/>
    </row>
    <row r="37" spans="2:11" s="62" customFormat="1" ht="16.5" thickBot="1">
      <c r="B37" s="114"/>
      <c r="C37" s="115"/>
      <c r="D37" s="115"/>
      <c r="E37" s="116"/>
      <c r="F37" s="116"/>
      <c r="G37" s="24" t="str">
        <f>C18&amp;" SKUPAJ:"</f>
        <v>GRADBENA DELA SKUPAJ:</v>
      </c>
      <c r="H37" s="117">
        <f>ROUND(SUM(H$20:H$35),2)</f>
        <v>0</v>
      </c>
    </row>
    <row r="38" spans="2:11" s="62" customFormat="1">
      <c r="B38" s="108"/>
      <c r="C38" s="109"/>
      <c r="D38" s="110"/>
      <c r="E38" s="111"/>
      <c r="F38" s="112"/>
      <c r="G38" s="113"/>
      <c r="H38" s="113"/>
    </row>
    <row r="39" spans="2:11" s="62" customFormat="1">
      <c r="B39" s="99" t="s">
        <v>46</v>
      </c>
      <c r="C39" s="220" t="s">
        <v>194</v>
      </c>
      <c r="D39" s="220"/>
      <c r="E39" s="100"/>
      <c r="F39" s="101"/>
      <c r="G39" s="22"/>
      <c r="H39" s="102"/>
    </row>
    <row r="40" spans="2:11" s="62" customFormat="1" ht="67.5" customHeight="1">
      <c r="B40" s="103"/>
      <c r="C40" s="221" t="s">
        <v>255</v>
      </c>
      <c r="D40" s="221"/>
      <c r="E40" s="221"/>
      <c r="F40" s="221"/>
      <c r="G40" s="23"/>
      <c r="H40" s="104"/>
    </row>
    <row r="41" spans="2:11" s="62" customFormat="1" ht="47.25">
      <c r="B41" s="105">
        <f>+COUNT($B$40:B40)+1</f>
        <v>1</v>
      </c>
      <c r="C41" s="106"/>
      <c r="D41" s="107" t="s">
        <v>256</v>
      </c>
      <c r="E41" s="25" t="s">
        <v>48</v>
      </c>
      <c r="F41" s="25">
        <v>1825</v>
      </c>
      <c r="G41" s="25"/>
      <c r="H41" s="104">
        <f t="shared" ref="H41:H48" si="1">+ROUND($F41*G41,2)</f>
        <v>0</v>
      </c>
    </row>
    <row r="42" spans="2:11" s="62" customFormat="1" ht="31.5">
      <c r="B42" s="105">
        <f>+COUNT($B$40:B41)+1</f>
        <v>2</v>
      </c>
      <c r="C42" s="106"/>
      <c r="D42" s="107" t="s">
        <v>257</v>
      </c>
      <c r="E42" s="25" t="s">
        <v>22</v>
      </c>
      <c r="F42" s="25">
        <v>4</v>
      </c>
      <c r="G42" s="25"/>
      <c r="H42" s="104">
        <f t="shared" si="1"/>
        <v>0</v>
      </c>
    </row>
    <row r="43" spans="2:11" s="62" customFormat="1" ht="63">
      <c r="B43" s="105">
        <f>+COUNT($B$40:B42)+1</f>
        <v>3</v>
      </c>
      <c r="C43" s="106"/>
      <c r="D43" s="107" t="s">
        <v>258</v>
      </c>
      <c r="E43" s="25" t="s">
        <v>22</v>
      </c>
      <c r="F43" s="25">
        <v>5</v>
      </c>
      <c r="G43" s="25"/>
      <c r="H43" s="104">
        <f t="shared" si="1"/>
        <v>0</v>
      </c>
    </row>
    <row r="44" spans="2:11" s="62" customFormat="1" ht="63">
      <c r="B44" s="105">
        <f>+COUNT($B$40:B43)+1</f>
        <v>4</v>
      </c>
      <c r="C44" s="106"/>
      <c r="D44" s="107" t="s">
        <v>310</v>
      </c>
      <c r="E44" s="25" t="s">
        <v>22</v>
      </c>
      <c r="F44" s="25">
        <v>3</v>
      </c>
      <c r="G44" s="25"/>
      <c r="H44" s="104">
        <f t="shared" si="1"/>
        <v>0</v>
      </c>
    </row>
    <row r="45" spans="2:11" s="62" customFormat="1" ht="31.5">
      <c r="B45" s="105">
        <f>+COUNT($B$40:B44)+1</f>
        <v>5</v>
      </c>
      <c r="C45" s="106"/>
      <c r="D45" s="107" t="s">
        <v>259</v>
      </c>
      <c r="E45" s="25" t="s">
        <v>22</v>
      </c>
      <c r="F45" s="25">
        <v>5</v>
      </c>
      <c r="G45" s="25"/>
      <c r="H45" s="104">
        <f t="shared" si="1"/>
        <v>0</v>
      </c>
    </row>
    <row r="46" spans="2:11" s="62" customFormat="1" ht="31.5">
      <c r="B46" s="105">
        <f>+COUNT($B$40:B45)+1</f>
        <v>6</v>
      </c>
      <c r="C46" s="106"/>
      <c r="D46" s="130" t="s">
        <v>260</v>
      </c>
      <c r="E46" s="25" t="s">
        <v>261</v>
      </c>
      <c r="F46" s="25">
        <v>100</v>
      </c>
      <c r="G46" s="25"/>
      <c r="H46" s="104">
        <f t="shared" si="1"/>
        <v>0</v>
      </c>
    </row>
    <row r="47" spans="2:11" s="62" customFormat="1" ht="31.5">
      <c r="B47" s="105">
        <f>+COUNT($B$40:B46)+1</f>
        <v>7</v>
      </c>
      <c r="C47" s="106"/>
      <c r="D47" s="130" t="s">
        <v>262</v>
      </c>
      <c r="E47" s="25" t="s">
        <v>261</v>
      </c>
      <c r="F47" s="25">
        <v>100</v>
      </c>
      <c r="G47" s="25"/>
      <c r="H47" s="104">
        <f t="shared" si="1"/>
        <v>0</v>
      </c>
    </row>
    <row r="48" spans="2:11" s="62" customFormat="1" ht="31.5">
      <c r="B48" s="105">
        <f>+COUNT($B$40:B47)+1</f>
        <v>8</v>
      </c>
      <c r="C48" s="106"/>
      <c r="D48" s="130" t="s">
        <v>263</v>
      </c>
      <c r="E48" s="25" t="s">
        <v>261</v>
      </c>
      <c r="F48" s="25">
        <v>100</v>
      </c>
      <c r="G48" s="25"/>
      <c r="H48" s="104">
        <f t="shared" si="1"/>
        <v>0</v>
      </c>
    </row>
    <row r="49" spans="2:10" s="62" customFormat="1" ht="15.75" customHeight="1">
      <c r="B49" s="108"/>
      <c r="C49" s="109"/>
      <c r="D49" s="110"/>
      <c r="E49" s="111"/>
      <c r="F49" s="112"/>
      <c r="G49" s="113"/>
      <c r="H49" s="113"/>
    </row>
    <row r="50" spans="2:10" s="62" customFormat="1" ht="16.5" thickBot="1">
      <c r="B50" s="114"/>
      <c r="C50" s="115"/>
      <c r="D50" s="115"/>
      <c r="E50" s="116"/>
      <c r="F50" s="116"/>
      <c r="G50" s="24" t="str">
        <f>C39&amp;" SKUPAJ:"</f>
        <v>ELEKTROMONTAŽNA DELA SKUPAJ:</v>
      </c>
      <c r="H50" s="117">
        <f>ROUND(SUM(H$41:H$48),2)</f>
        <v>0</v>
      </c>
    </row>
    <row r="51" spans="2:10" s="62" customFormat="1">
      <c r="B51" s="118"/>
      <c r="C51" s="109"/>
      <c r="D51" s="119"/>
      <c r="E51" s="120"/>
      <c r="F51" s="112"/>
      <c r="G51" s="113"/>
      <c r="H51" s="113"/>
      <c r="J51" s="63"/>
    </row>
    <row r="52" spans="2:10" s="62" customFormat="1">
      <c r="B52" s="99" t="s">
        <v>43</v>
      </c>
      <c r="C52" s="220" t="s">
        <v>145</v>
      </c>
      <c r="D52" s="220"/>
      <c r="E52" s="100"/>
      <c r="F52" s="101"/>
      <c r="G52" s="22"/>
      <c r="H52" s="102"/>
      <c r="J52" s="63"/>
    </row>
    <row r="53" spans="2:10" s="62" customFormat="1">
      <c r="B53" s="103"/>
      <c r="C53" s="219"/>
      <c r="D53" s="219"/>
      <c r="E53" s="219"/>
      <c r="F53" s="219"/>
      <c r="G53" s="23"/>
      <c r="H53" s="104"/>
    </row>
    <row r="54" spans="2:10" s="62" customFormat="1" ht="47.25">
      <c r="B54" s="105">
        <f>+COUNT($B$53:B53)+1</f>
        <v>1</v>
      </c>
      <c r="C54" s="106"/>
      <c r="D54" s="107" t="s">
        <v>264</v>
      </c>
      <c r="E54" s="25" t="s">
        <v>48</v>
      </c>
      <c r="F54" s="25">
        <v>2100</v>
      </c>
      <c r="G54" s="25"/>
      <c r="H54" s="104">
        <f t="shared" ref="H54:H62" si="2">+ROUND($F54*G54,2)</f>
        <v>0</v>
      </c>
      <c r="J54" s="63"/>
    </row>
    <row r="55" spans="2:10" s="62" customFormat="1" ht="47.25">
      <c r="B55" s="105">
        <f>+COUNT($B$53:B54)+1</f>
        <v>2</v>
      </c>
      <c r="C55" s="106"/>
      <c r="D55" s="107" t="s">
        <v>265</v>
      </c>
      <c r="E55" s="25" t="s">
        <v>48</v>
      </c>
      <c r="F55" s="25">
        <v>2100</v>
      </c>
      <c r="G55" s="25"/>
      <c r="H55" s="104">
        <f t="shared" si="2"/>
        <v>0</v>
      </c>
      <c r="J55" s="63"/>
    </row>
    <row r="56" spans="2:10" s="62" customFormat="1" ht="47.25">
      <c r="B56" s="105">
        <f>+COUNT($B$53:B55)+1</f>
        <v>3</v>
      </c>
      <c r="C56" s="106"/>
      <c r="D56" s="107" t="s">
        <v>266</v>
      </c>
      <c r="E56" s="25" t="s">
        <v>22</v>
      </c>
      <c r="F56" s="25">
        <v>12</v>
      </c>
      <c r="G56" s="25"/>
      <c r="H56" s="104">
        <f t="shared" si="2"/>
        <v>0</v>
      </c>
      <c r="J56" s="63"/>
    </row>
    <row r="57" spans="2:10" s="62" customFormat="1">
      <c r="B57" s="105">
        <f>+COUNT($B$53:B56)+1</f>
        <v>4</v>
      </c>
      <c r="C57" s="106"/>
      <c r="D57" s="107" t="s">
        <v>267</v>
      </c>
      <c r="E57" s="25" t="s">
        <v>61</v>
      </c>
      <c r="F57" s="25">
        <v>16</v>
      </c>
      <c r="G57" s="25"/>
      <c r="H57" s="104">
        <f t="shared" si="2"/>
        <v>0</v>
      </c>
      <c r="J57" s="63"/>
    </row>
    <row r="58" spans="2:10" s="62" customFormat="1" ht="31.5">
      <c r="B58" s="105">
        <f>+COUNT($B$53:B57)+1</f>
        <v>5</v>
      </c>
      <c r="C58" s="106"/>
      <c r="D58" s="107" t="s">
        <v>268</v>
      </c>
      <c r="E58" s="25" t="s">
        <v>49</v>
      </c>
      <c r="F58" s="25">
        <v>1</v>
      </c>
      <c r="G58" s="25"/>
      <c r="H58" s="104">
        <f t="shared" si="2"/>
        <v>0</v>
      </c>
      <c r="J58" s="63"/>
    </row>
    <row r="59" spans="2:10" s="62" customFormat="1" ht="31.5">
      <c r="B59" s="105">
        <f>+COUNT($B$53:B58)+1</f>
        <v>6</v>
      </c>
      <c r="C59" s="106"/>
      <c r="D59" s="107" t="s">
        <v>269</v>
      </c>
      <c r="E59" s="25" t="s">
        <v>48</v>
      </c>
      <c r="F59" s="25">
        <v>2100</v>
      </c>
      <c r="G59" s="25"/>
      <c r="H59" s="104">
        <f t="shared" si="2"/>
        <v>0</v>
      </c>
      <c r="J59" s="63"/>
    </row>
    <row r="60" spans="2:10" s="62" customFormat="1">
      <c r="B60" s="105">
        <f>+COUNT($B$53:B59)+1</f>
        <v>7</v>
      </c>
      <c r="C60" s="106"/>
      <c r="D60" s="107" t="s">
        <v>279</v>
      </c>
      <c r="E60" s="25" t="s">
        <v>49</v>
      </c>
      <c r="F60" s="25">
        <v>1</v>
      </c>
      <c r="G60" s="25"/>
      <c r="H60" s="104">
        <f t="shared" si="2"/>
        <v>0</v>
      </c>
      <c r="J60" s="63"/>
    </row>
    <row r="61" spans="2:10" s="62" customFormat="1" ht="31.5">
      <c r="B61" s="105">
        <f>+COUNT($B$53:B60)+1</f>
        <v>8</v>
      </c>
      <c r="C61" s="106"/>
      <c r="D61" s="107" t="s">
        <v>270</v>
      </c>
      <c r="E61" s="25" t="s">
        <v>61</v>
      </c>
      <c r="F61" s="25">
        <v>40</v>
      </c>
      <c r="G61" s="25"/>
      <c r="H61" s="104">
        <f t="shared" si="2"/>
        <v>0</v>
      </c>
      <c r="J61" s="63"/>
    </row>
    <row r="62" spans="2:10" s="62" customFormat="1">
      <c r="B62" s="105">
        <f>+COUNT($B$53:B61)+1</f>
        <v>9</v>
      </c>
      <c r="C62" s="106"/>
      <c r="D62" s="107" t="s">
        <v>242</v>
      </c>
      <c r="E62" s="25" t="s">
        <v>61</v>
      </c>
      <c r="F62" s="25">
        <v>24</v>
      </c>
      <c r="G62" s="25"/>
      <c r="H62" s="104">
        <f t="shared" si="2"/>
        <v>0</v>
      </c>
      <c r="J62" s="63"/>
    </row>
    <row r="63" spans="2:10" s="62" customFormat="1" ht="15.75" customHeight="1">
      <c r="B63" s="108"/>
      <c r="C63" s="109"/>
      <c r="D63" s="110"/>
      <c r="E63" s="111"/>
      <c r="F63" s="112"/>
      <c r="G63" s="113"/>
      <c r="H63" s="113"/>
    </row>
    <row r="64" spans="2:10" s="62" customFormat="1" ht="16.5" thickBot="1">
      <c r="B64" s="114"/>
      <c r="C64" s="115"/>
      <c r="D64" s="115"/>
      <c r="E64" s="116"/>
      <c r="F64" s="116"/>
      <c r="G64" s="24" t="str">
        <f>C52&amp;" SKUPAJ:"</f>
        <v>OSTALO SKUPAJ:</v>
      </c>
      <c r="H64" s="117">
        <f>ROUND(SUM(H$54:H$62),2)</f>
        <v>0</v>
      </c>
    </row>
  </sheetData>
  <mergeCells count="6">
    <mergeCell ref="C53:F53"/>
    <mergeCell ref="C18:D18"/>
    <mergeCell ref="C19:F19"/>
    <mergeCell ref="C39:D39"/>
    <mergeCell ref="C40:F40"/>
    <mergeCell ref="C52:D52"/>
  </mergeCells>
  <pageMargins left="0.70866141732283472" right="0.70866141732283472" top="0.74803149606299213" bottom="0.74803149606299213" header="0.31496062992125984" footer="0.31496062992125984"/>
  <pageSetup paperSize="9" scale="50" orientation="portrait" r:id="rId1"/>
  <headerFooter>
    <oddHeader>&amp;C&amp;"-,Ležeče"Ureditev ceste in kolesarske poti Lokavec&amp;R&amp;"-,Ležeče"RAZPIS 2020</oddHeader>
    <oddFooter>Stran &amp;P od &amp;N</oddFooter>
  </headerFooter>
  <rowBreaks count="1" manualBreakCount="1">
    <brk id="37" min="1"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10</vt:i4>
      </vt:variant>
    </vt:vector>
  </HeadingPairs>
  <TitlesOfParts>
    <vt:vector size="16" baseType="lpstr">
      <vt:lpstr>REK</vt:lpstr>
      <vt:lpstr>Opomba</vt:lpstr>
      <vt:lpstr>CESTA</vt:lpstr>
      <vt:lpstr>KOLESARSKA STEZA</vt:lpstr>
      <vt:lpstr>ELEKTRO DELA</vt:lpstr>
      <vt:lpstr>TELEKOMUNIKACIJE</vt:lpstr>
      <vt:lpstr>CESTA!Področje_tiskanja</vt:lpstr>
      <vt:lpstr>'ELEKTRO DELA'!Področje_tiskanja</vt:lpstr>
      <vt:lpstr>'KOLESARSKA STEZA'!Področje_tiskanja</vt:lpstr>
      <vt:lpstr>Opomba!Področje_tiskanja</vt:lpstr>
      <vt:lpstr>REK!Področje_tiskanja</vt:lpstr>
      <vt:lpstr>TELEKOMUNIKACIJE!Področje_tiskanja</vt:lpstr>
      <vt:lpstr>CESTA!Tiskanje_naslovov</vt:lpstr>
      <vt:lpstr>'ELEKTRO DELA'!Tiskanje_naslovov</vt:lpstr>
      <vt:lpstr>'KOLESARSKA STEZA'!Tiskanje_naslovov</vt:lpstr>
      <vt:lpstr>TELEKOMUNIKACIJE!Tiskanje_naslovov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Ambrož Gorjanc</dc:creator>
  <cp:lastModifiedBy>Matjaž Špacapan</cp:lastModifiedBy>
  <cp:lastPrinted>2020-12-04T06:57:22Z</cp:lastPrinted>
  <dcterms:created xsi:type="dcterms:W3CDTF">2019-02-13T13:51:17Z</dcterms:created>
  <dcterms:modified xsi:type="dcterms:W3CDTF">2021-01-20T13:39:36Z</dcterms:modified>
</cp:coreProperties>
</file>